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mc:AlternateContent xmlns:mc="http://schemas.openxmlformats.org/markup-compatibility/2006">
    <mc:Choice Requires="x15">
      <x15ac:absPath xmlns:x15ac="http://schemas.microsoft.com/office/spreadsheetml/2010/11/ac" url="C:\WRI-Finals\Seed Work Book UDWR 2022\"/>
    </mc:Choice>
  </mc:AlternateContent>
  <xr:revisionPtr revIDLastSave="0" documentId="8_{916669E0-237D-4890-97CC-1314C2FEE360}" xr6:coauthVersionLast="47" xr6:coauthVersionMax="47" xr10:uidLastSave="{00000000-0000-0000-0000-000000000000}"/>
  <bookViews>
    <workbookView xWindow="-108" yWindow="-108" windowWidth="23256" windowHeight="12576" tabRatio="758" activeTab="1" xr2:uid="{00000000-000D-0000-FFFF-FFFF00000000}"/>
  </bookViews>
  <sheets>
    <sheet name="Instructions" sheetId="24" r:id="rId1"/>
    <sheet name="Mix" sheetId="2" r:id="rId2"/>
    <sheet name="Species List" sheetId="1" r:id="rId3"/>
    <sheet name="Precip Reference" sheetId="6" r:id="rId4"/>
    <sheet name="Species Ref. Guide (Draft) " sheetId="25" r:id="rId5"/>
  </sheets>
  <definedNames>
    <definedName name="_xlnm._FilterDatabase" localSheetId="2" hidden="1">'Species List'!$A$4:$IS$142</definedName>
    <definedName name="Life_Form">'Species List'!$B$5:$B$142</definedName>
    <definedName name="PLS">'Species List'!$K$5:$K$142</definedName>
    <definedName name="Price">'Species List'!$E$5:$E$142</definedName>
    <definedName name="Scientific">'Species List'!$D$5:$D$142</definedName>
    <definedName name="Seeds_per_lbs">'Species List'!$H$5:$H$142</definedName>
    <definedName name="Species">'Species List'!$A$5:$A$142</definedName>
    <definedName name="V_1">'Species List'!$M$5:$M$142</definedName>
    <definedName name="V_2">'Species List'!$N$5:$N$142</definedName>
    <definedName name="V_3">'Species List'!$O$5:$O$142</definedName>
    <definedName name="V_4">'Species List'!$P$5:$P$142</definedName>
    <definedName name="V_5">'Species List'!$Q$5:$Q$142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7" i="1" l="1"/>
  <c r="J38" i="1"/>
  <c r="I9" i="2"/>
  <c r="T9" i="2"/>
  <c r="S9" i="2"/>
  <c r="R9" i="2"/>
  <c r="Q9" i="2"/>
  <c r="P9" i="2"/>
  <c r="H9" i="2"/>
  <c r="M9" i="2" s="1"/>
  <c r="J9" i="2"/>
  <c r="L9" i="2" s="1"/>
  <c r="K9" i="2"/>
  <c r="G9" i="2" s="1"/>
  <c r="D9" i="2"/>
  <c r="B9" i="2"/>
  <c r="J130" i="1"/>
  <c r="J89" i="1"/>
  <c r="J55" i="1"/>
  <c r="J47" i="1"/>
  <c r="J18" i="1"/>
  <c r="J12" i="1"/>
  <c r="J13" i="1"/>
  <c r="J5" i="1"/>
  <c r="B10" i="2"/>
  <c r="D13" i="2"/>
  <c r="J141" i="1"/>
  <c r="J52" i="1"/>
  <c r="J101" i="1"/>
  <c r="J9" i="1"/>
  <c r="J39" i="1"/>
  <c r="J136" i="1"/>
  <c r="J117" i="1"/>
  <c r="J27" i="1"/>
  <c r="J31" i="1"/>
  <c r="J26" i="1"/>
  <c r="J70" i="1"/>
  <c r="J82" i="1"/>
  <c r="J24" i="1"/>
  <c r="J80" i="1"/>
  <c r="J6" i="1"/>
  <c r="J92" i="1"/>
  <c r="J33" i="1"/>
  <c r="J121" i="1"/>
  <c r="J113" i="1"/>
  <c r="J10" i="1"/>
  <c r="J90" i="1"/>
  <c r="J102" i="1"/>
  <c r="J17" i="1"/>
  <c r="J109" i="1"/>
  <c r="J119" i="1"/>
  <c r="J15" i="1"/>
  <c r="J61" i="1"/>
  <c r="J46" i="1"/>
  <c r="J59" i="1"/>
  <c r="J135" i="1"/>
  <c r="J122" i="1"/>
  <c r="J86" i="1"/>
  <c r="J110" i="1"/>
  <c r="J25" i="1"/>
  <c r="J19" i="1"/>
  <c r="J71" i="1"/>
  <c r="J74" i="1"/>
  <c r="J49" i="1"/>
  <c r="J108" i="1"/>
  <c r="J123" i="1"/>
  <c r="J68" i="1"/>
  <c r="J16" i="1"/>
  <c r="J137" i="1"/>
  <c r="J78" i="1"/>
  <c r="J14" i="1"/>
  <c r="J79" i="1"/>
  <c r="J64" i="1"/>
  <c r="J65" i="1"/>
  <c r="J99" i="1"/>
  <c r="J51" i="1"/>
  <c r="J53" i="1"/>
  <c r="J138" i="1"/>
  <c r="J41" i="1"/>
  <c r="J75" i="1"/>
  <c r="J43" i="1"/>
  <c r="J28" i="1"/>
  <c r="J44" i="1"/>
  <c r="J87" i="1"/>
  <c r="J100" i="1"/>
  <c r="J124" i="1"/>
  <c r="J76" i="1"/>
  <c r="J48" i="1"/>
  <c r="J83" i="1"/>
  <c r="J21" i="1"/>
  <c r="J50" i="1"/>
  <c r="J103" i="1"/>
  <c r="J22" i="1"/>
  <c r="J91" i="1"/>
  <c r="J54" i="1"/>
  <c r="J72" i="1"/>
  <c r="J104" i="1"/>
  <c r="J73" i="1"/>
  <c r="J42" i="1"/>
  <c r="J125" i="1"/>
  <c r="J7" i="1"/>
  <c r="J77" i="1"/>
  <c r="J37" i="1"/>
  <c r="J63" i="1"/>
  <c r="J66" i="1"/>
  <c r="J126" i="1"/>
  <c r="J34" i="1"/>
  <c r="J85" i="1"/>
  <c r="J30" i="1"/>
  <c r="J11" i="1"/>
  <c r="J81" i="1"/>
  <c r="J139" i="1"/>
  <c r="J93" i="1"/>
  <c r="J94" i="1"/>
  <c r="J95" i="1"/>
  <c r="J96" i="1"/>
  <c r="J97" i="1"/>
  <c r="J140" i="1"/>
  <c r="J40" i="1"/>
  <c r="J20" i="1"/>
  <c r="J106" i="1"/>
  <c r="J56" i="1"/>
  <c r="J98" i="1"/>
  <c r="J45" i="1"/>
  <c r="J58" i="1"/>
  <c r="J127" i="1"/>
  <c r="J60" i="1"/>
  <c r="J67" i="1"/>
  <c r="J111" i="1"/>
  <c r="J128" i="1"/>
  <c r="J29" i="1"/>
  <c r="J112" i="1"/>
  <c r="J129" i="1"/>
  <c r="J107" i="1"/>
  <c r="J62" i="1"/>
  <c r="J8" i="1"/>
  <c r="J32" i="1"/>
  <c r="J120" i="1"/>
  <c r="J36" i="1"/>
  <c r="J131" i="1"/>
  <c r="J23" i="1"/>
  <c r="J114" i="1"/>
  <c r="J132" i="1"/>
  <c r="J133" i="1"/>
  <c r="J118" i="1"/>
  <c r="J69" i="1"/>
  <c r="J116" i="1"/>
  <c r="J105" i="1"/>
  <c r="J134" i="1"/>
  <c r="J142" i="1"/>
  <c r="J84" i="1"/>
  <c r="J88" i="1"/>
  <c r="J115" i="1"/>
  <c r="B29" i="2"/>
  <c r="B28" i="2"/>
  <c r="B27" i="2"/>
  <c r="B26" i="2"/>
  <c r="B25" i="2"/>
  <c r="B24" i="2"/>
  <c r="B23" i="2"/>
  <c r="B22" i="2"/>
  <c r="B21" i="2"/>
  <c r="B20" i="2"/>
  <c r="B19" i="2"/>
  <c r="B18" i="2"/>
  <c r="B17" i="2"/>
  <c r="B16" i="2"/>
  <c r="B15" i="2"/>
  <c r="B14" i="2"/>
  <c r="B13" i="2"/>
  <c r="B12" i="2"/>
  <c r="B11" i="2"/>
  <c r="C36" i="2"/>
  <c r="D29" i="2"/>
  <c r="H11" i="2"/>
  <c r="I11" i="2"/>
  <c r="H12" i="2"/>
  <c r="I12" i="2"/>
  <c r="H10" i="2"/>
  <c r="M17" i="2"/>
  <c r="M18" i="2"/>
  <c r="M19" i="2"/>
  <c r="M20" i="2"/>
  <c r="M21" i="2"/>
  <c r="M22" i="2"/>
  <c r="M23" i="2"/>
  <c r="M24" i="2"/>
  <c r="M25" i="2"/>
  <c r="M26" i="2"/>
  <c r="M27" i="2"/>
  <c r="M28" i="2"/>
  <c r="M29" i="2"/>
  <c r="I10" i="2"/>
  <c r="M10" i="2" s="1"/>
  <c r="H13" i="2"/>
  <c r="I13" i="2"/>
  <c r="I29" i="2"/>
  <c r="I28" i="2"/>
  <c r="I27" i="2"/>
  <c r="I26" i="2"/>
  <c r="I25" i="2"/>
  <c r="I24" i="2"/>
  <c r="I23" i="2"/>
  <c r="I22" i="2"/>
  <c r="I21" i="2"/>
  <c r="I19" i="2"/>
  <c r="I20" i="2"/>
  <c r="I18" i="2"/>
  <c r="I17" i="2"/>
  <c r="I16" i="2"/>
  <c r="I15" i="2"/>
  <c r="I14" i="2"/>
  <c r="J10" i="2"/>
  <c r="K10" i="2"/>
  <c r="G10" i="2" s="1"/>
  <c r="J11" i="2"/>
  <c r="K11" i="2"/>
  <c r="G11" i="2" s="1"/>
  <c r="J12" i="2"/>
  <c r="K12" i="2"/>
  <c r="G12" i="2" s="1"/>
  <c r="J13" i="2"/>
  <c r="K13" i="2"/>
  <c r="G13" i="2" s="1"/>
  <c r="L17" i="2"/>
  <c r="L18" i="2"/>
  <c r="L19" i="2"/>
  <c r="L20" i="2"/>
  <c r="L21" i="2"/>
  <c r="L22" i="2"/>
  <c r="L23" i="2"/>
  <c r="L24" i="2"/>
  <c r="L25" i="2"/>
  <c r="L26" i="2"/>
  <c r="L27" i="2"/>
  <c r="L28" i="2"/>
  <c r="L29" i="2"/>
  <c r="F31" i="2"/>
  <c r="J14" i="2"/>
  <c r="K14" i="2"/>
  <c r="G14" i="2" s="1"/>
  <c r="J15" i="2"/>
  <c r="K15" i="2"/>
  <c r="G15" i="2" s="1"/>
  <c r="J16" i="2"/>
  <c r="L16" i="2" s="1"/>
  <c r="K16" i="2"/>
  <c r="G16" i="2" s="1"/>
  <c r="J17" i="2"/>
  <c r="K17" i="2"/>
  <c r="J18" i="2"/>
  <c r="K18" i="2"/>
  <c r="J19" i="2"/>
  <c r="K19" i="2"/>
  <c r="J20" i="2"/>
  <c r="K20" i="2"/>
  <c r="J21" i="2"/>
  <c r="K21" i="2"/>
  <c r="J22" i="2"/>
  <c r="K22" i="2"/>
  <c r="J23" i="2"/>
  <c r="K23" i="2"/>
  <c r="J24" i="2"/>
  <c r="K24" i="2"/>
  <c r="J25" i="2"/>
  <c r="K25" i="2"/>
  <c r="J26" i="2"/>
  <c r="K26" i="2"/>
  <c r="J27" i="2"/>
  <c r="K27" i="2"/>
  <c r="J28" i="2"/>
  <c r="K28" i="2"/>
  <c r="J29" i="2"/>
  <c r="K29" i="2"/>
  <c r="H14" i="2"/>
  <c r="M14" i="2" s="1"/>
  <c r="H15" i="2"/>
  <c r="M15" i="2" s="1"/>
  <c r="H16" i="2"/>
  <c r="H17" i="2"/>
  <c r="H18" i="2"/>
  <c r="H19" i="2"/>
  <c r="H20" i="2"/>
  <c r="H21" i="2"/>
  <c r="H22" i="2"/>
  <c r="H23" i="2"/>
  <c r="H24" i="2"/>
  <c r="H25" i="2"/>
  <c r="H26" i="2"/>
  <c r="H27" i="2"/>
  <c r="H28" i="2"/>
  <c r="H29" i="2"/>
  <c r="D10" i="2"/>
  <c r="D11" i="2"/>
  <c r="D12" i="2"/>
  <c r="D14" i="2"/>
  <c r="D15" i="2"/>
  <c r="D16" i="2"/>
  <c r="D17" i="2"/>
  <c r="D18" i="2"/>
  <c r="D19" i="2"/>
  <c r="D20" i="2"/>
  <c r="D21" i="2"/>
  <c r="D22" i="2"/>
  <c r="D23" i="2"/>
  <c r="D24" i="2"/>
  <c r="D25" i="2"/>
  <c r="D26" i="2"/>
  <c r="D27" i="2"/>
  <c r="D28" i="2"/>
  <c r="G17" i="2"/>
  <c r="G18" i="2"/>
  <c r="G19" i="2"/>
  <c r="G20" i="2"/>
  <c r="G21" i="2"/>
  <c r="G22" i="2"/>
  <c r="G23" i="2"/>
  <c r="G24" i="2"/>
  <c r="G25" i="2"/>
  <c r="G26" i="2"/>
  <c r="G27" i="2"/>
  <c r="G28" i="2"/>
  <c r="G29" i="2"/>
  <c r="P10" i="2"/>
  <c r="P11" i="2"/>
  <c r="P12" i="2"/>
  <c r="P13" i="2"/>
  <c r="P14" i="2"/>
  <c r="P15" i="2"/>
  <c r="P16" i="2"/>
  <c r="P17" i="2"/>
  <c r="P18" i="2"/>
  <c r="P19" i="2"/>
  <c r="T21" i="2"/>
  <c r="T22" i="2"/>
  <c r="T23" i="2"/>
  <c r="T24" i="2"/>
  <c r="T25" i="2"/>
  <c r="T26" i="2"/>
  <c r="T27" i="2"/>
  <c r="T28" i="2"/>
  <c r="T29" i="2"/>
  <c r="T10" i="2"/>
  <c r="T11" i="2"/>
  <c r="T12" i="2"/>
  <c r="T13" i="2"/>
  <c r="T14" i="2"/>
  <c r="T15" i="2"/>
  <c r="T16" i="2"/>
  <c r="T17" i="2"/>
  <c r="T18" i="2"/>
  <c r="T19" i="2"/>
  <c r="T20" i="2"/>
  <c r="S21" i="2"/>
  <c r="S22" i="2"/>
  <c r="S23" i="2"/>
  <c r="S24" i="2"/>
  <c r="S25" i="2"/>
  <c r="S26" i="2"/>
  <c r="S27" i="2"/>
  <c r="S28" i="2"/>
  <c r="S29" i="2"/>
  <c r="S10" i="2"/>
  <c r="S11" i="2"/>
  <c r="S12" i="2"/>
  <c r="S13" i="2"/>
  <c r="S14" i="2"/>
  <c r="S15" i="2"/>
  <c r="S16" i="2"/>
  <c r="S17" i="2"/>
  <c r="S18" i="2"/>
  <c r="S19" i="2"/>
  <c r="S20" i="2"/>
  <c r="R21" i="2"/>
  <c r="R22" i="2"/>
  <c r="R23" i="2"/>
  <c r="R24" i="2"/>
  <c r="R25" i="2"/>
  <c r="R26" i="2"/>
  <c r="R27" i="2"/>
  <c r="R28" i="2"/>
  <c r="R29" i="2"/>
  <c r="R10" i="2"/>
  <c r="R11" i="2"/>
  <c r="R12" i="2"/>
  <c r="R13" i="2"/>
  <c r="R14" i="2"/>
  <c r="R15" i="2"/>
  <c r="R16" i="2"/>
  <c r="R17" i="2"/>
  <c r="R18" i="2"/>
  <c r="R19" i="2"/>
  <c r="R20" i="2"/>
  <c r="Q10" i="2"/>
  <c r="Q11" i="2"/>
  <c r="Q12" i="2"/>
  <c r="Q13" i="2"/>
  <c r="Q14" i="2"/>
  <c r="Q15" i="2"/>
  <c r="Q16" i="2"/>
  <c r="Q17" i="2"/>
  <c r="Q18" i="2"/>
  <c r="Q19" i="2"/>
  <c r="Q21" i="2"/>
  <c r="Q22" i="2"/>
  <c r="Q23" i="2"/>
  <c r="Q24" i="2"/>
  <c r="Q25" i="2"/>
  <c r="Q26" i="2"/>
  <c r="Q27" i="2"/>
  <c r="Q28" i="2"/>
  <c r="Q29" i="2"/>
  <c r="Q20" i="2"/>
  <c r="P21" i="2"/>
  <c r="P22" i="2"/>
  <c r="P23" i="2"/>
  <c r="P24" i="2"/>
  <c r="P25" i="2"/>
  <c r="P26" i="2"/>
  <c r="P27" i="2"/>
  <c r="P28" i="2"/>
  <c r="P29" i="2"/>
  <c r="P20" i="2"/>
  <c r="L14" i="2" l="1"/>
  <c r="L13" i="2"/>
  <c r="M12" i="2"/>
  <c r="L10" i="2"/>
  <c r="M16" i="2"/>
  <c r="M13" i="2"/>
  <c r="M11" i="2"/>
  <c r="L11" i="2"/>
  <c r="L12" i="2"/>
  <c r="L15" i="2"/>
  <c r="F30" i="2"/>
  <c r="F32" i="2"/>
  <c r="M30" i="2" l="1"/>
  <c r="F33" i="2" s="1"/>
  <c r="F34" i="2"/>
</calcChain>
</file>

<file path=xl/sharedStrings.xml><?xml version="1.0" encoding="utf-8"?>
<sst xmlns="http://schemas.openxmlformats.org/spreadsheetml/2006/main" count="3121" uniqueCount="1004">
  <si>
    <t xml:space="preserve">                                                                                                                                                                                                                                                               </t>
  </si>
  <si>
    <t>KIND</t>
  </si>
  <si>
    <t>LF</t>
  </si>
  <si>
    <t>GERM.</t>
  </si>
  <si>
    <t>PURITY</t>
  </si>
  <si>
    <t>SEEDS/#</t>
  </si>
  <si>
    <t>PLS</t>
  </si>
  <si>
    <t>Spai</t>
  </si>
  <si>
    <t>Annual Sunflower</t>
  </si>
  <si>
    <t>Hean</t>
  </si>
  <si>
    <t>Basa</t>
  </si>
  <si>
    <t>Poam</t>
  </si>
  <si>
    <t>Birdsfoot Trefoil</t>
  </si>
  <si>
    <t>Loco</t>
  </si>
  <si>
    <t>Putr</t>
  </si>
  <si>
    <t>Black Chokecherry</t>
  </si>
  <si>
    <t>Prvim</t>
  </si>
  <si>
    <t>Lile</t>
  </si>
  <si>
    <t>Blue Grama</t>
  </si>
  <si>
    <t>Bogr</t>
  </si>
  <si>
    <t>Elgl</t>
  </si>
  <si>
    <t>Poca</t>
  </si>
  <si>
    <t>Asci</t>
  </si>
  <si>
    <t>Desert Bitterbrush</t>
  </si>
  <si>
    <t>Pugl</t>
  </si>
  <si>
    <t>Eldu</t>
  </si>
  <si>
    <t>Kopr</t>
  </si>
  <si>
    <t>Atca</t>
  </si>
  <si>
    <t>Epvi</t>
  </si>
  <si>
    <t>Feid</t>
  </si>
  <si>
    <t>Low Rabbitbrush</t>
  </si>
  <si>
    <t>Chvi</t>
  </si>
  <si>
    <t>Brbi</t>
  </si>
  <si>
    <t>Meadow Foxtail</t>
  </si>
  <si>
    <t>Alar</t>
  </si>
  <si>
    <t>Brma</t>
  </si>
  <si>
    <t>Semo</t>
  </si>
  <si>
    <t>Spmu</t>
  </si>
  <si>
    <t>Epne</t>
  </si>
  <si>
    <t>Daglpa</t>
  </si>
  <si>
    <t>Pest</t>
  </si>
  <si>
    <t>Prickly Lettuce</t>
  </si>
  <si>
    <t>Redtop</t>
  </si>
  <si>
    <t>Agal</t>
  </si>
  <si>
    <t>Reed Canarygrass</t>
  </si>
  <si>
    <t>Phar</t>
  </si>
  <si>
    <t>Rice Hulls</t>
  </si>
  <si>
    <t>ArtrT</t>
  </si>
  <si>
    <t>ArtrV</t>
  </si>
  <si>
    <t>ArtrW</t>
  </si>
  <si>
    <t>Onvi</t>
  </si>
  <si>
    <t>Pose</t>
  </si>
  <si>
    <t>Bocu</t>
  </si>
  <si>
    <t>Silvery Lupine</t>
  </si>
  <si>
    <t>Luar</t>
  </si>
  <si>
    <t>Sami</t>
  </si>
  <si>
    <t>Smooth Sumac</t>
  </si>
  <si>
    <t>Rhgl</t>
  </si>
  <si>
    <t>Elwa</t>
  </si>
  <si>
    <t>Squaw Apple</t>
  </si>
  <si>
    <t>Pera</t>
  </si>
  <si>
    <t>Come</t>
  </si>
  <si>
    <t>Trfr</t>
  </si>
  <si>
    <t>Sweetanise</t>
  </si>
  <si>
    <t>Osoc</t>
  </si>
  <si>
    <t>Phpr</t>
  </si>
  <si>
    <t>Cemo</t>
  </si>
  <si>
    <t>Heut</t>
  </si>
  <si>
    <t>Agsm</t>
  </si>
  <si>
    <t>Acmi</t>
  </si>
  <si>
    <t>Chna</t>
  </si>
  <si>
    <t>Spco</t>
  </si>
  <si>
    <t>Shadscale Saltbrush</t>
  </si>
  <si>
    <t>Atco</t>
  </si>
  <si>
    <t>Cele</t>
  </si>
  <si>
    <t>Genus species code</t>
  </si>
  <si>
    <t>Price/bulk LB</t>
  </si>
  <si>
    <t>Yellow Sweetclover</t>
  </si>
  <si>
    <t>Meof</t>
  </si>
  <si>
    <t>Mesa</t>
  </si>
  <si>
    <t>Spgr</t>
  </si>
  <si>
    <t>Salina Wildrye</t>
  </si>
  <si>
    <t>Elsa</t>
  </si>
  <si>
    <t>Inland Saltgrass</t>
  </si>
  <si>
    <t>Disp</t>
  </si>
  <si>
    <t>Nuttall's Alkaligrass</t>
  </si>
  <si>
    <t>Punu</t>
  </si>
  <si>
    <t>Sand Dropseed</t>
  </si>
  <si>
    <t>Spcr</t>
  </si>
  <si>
    <t>Sheep Fescue</t>
  </si>
  <si>
    <t>Feov</t>
  </si>
  <si>
    <t>Strawberry Clover</t>
  </si>
  <si>
    <t>Firecracker Penstemon</t>
  </si>
  <si>
    <t>Peea</t>
  </si>
  <si>
    <t>American Vetch</t>
  </si>
  <si>
    <t>Viam</t>
  </si>
  <si>
    <t>Meadow Sedge</t>
  </si>
  <si>
    <t>Capr</t>
  </si>
  <si>
    <t>Spiny Hopsage</t>
  </si>
  <si>
    <t>Grsp</t>
  </si>
  <si>
    <t>Cela</t>
  </si>
  <si>
    <t>Muttongrass</t>
  </si>
  <si>
    <t>Pofe</t>
  </si>
  <si>
    <t>Hardstem Bullrush</t>
  </si>
  <si>
    <t>Scac</t>
  </si>
  <si>
    <t>Rhtr</t>
  </si>
  <si>
    <t>Beaked Sedge</t>
  </si>
  <si>
    <t>Caro</t>
  </si>
  <si>
    <t>Amal</t>
  </si>
  <si>
    <t>Buda</t>
  </si>
  <si>
    <t>Toe Jam</t>
  </si>
  <si>
    <t>Immigrant</t>
  </si>
  <si>
    <t>Seed: Common Name</t>
  </si>
  <si>
    <t>Seed: Scientific Name</t>
  </si>
  <si>
    <t>Cost per pound</t>
  </si>
  <si>
    <t>Total Pounds</t>
  </si>
  <si>
    <t># Seeds/lb</t>
  </si>
  <si>
    <t># of Viable Seeds/sq foot</t>
  </si>
  <si>
    <t>Total Cost</t>
  </si>
  <si>
    <t>Acres</t>
  </si>
  <si>
    <t>Budget</t>
  </si>
  <si>
    <t>Variety</t>
  </si>
  <si>
    <t>Alfalfa</t>
  </si>
  <si>
    <t>Arrowleaf Balsamroot</t>
  </si>
  <si>
    <t>Ladak</t>
  </si>
  <si>
    <t>Nomad</t>
  </si>
  <si>
    <t>Ranger</t>
  </si>
  <si>
    <t>Spreador 4</t>
  </si>
  <si>
    <t>Sherman</t>
  </si>
  <si>
    <t>Big Bluegrass</t>
  </si>
  <si>
    <t>Big Squirreltail</t>
  </si>
  <si>
    <t>Bitterbrush</t>
  </si>
  <si>
    <t>Blue Flax</t>
  </si>
  <si>
    <t>Elkton</t>
  </si>
  <si>
    <t>Blue Wildrye</t>
  </si>
  <si>
    <t>Bottlebrush Squirreltail</t>
  </si>
  <si>
    <t>Texoka</t>
  </si>
  <si>
    <t>Buffalograss</t>
  </si>
  <si>
    <t>Canbar</t>
  </si>
  <si>
    <t>Canby Bluegrass</t>
  </si>
  <si>
    <t>Lutana</t>
  </si>
  <si>
    <t>Cicer Milkvetch</t>
  </si>
  <si>
    <t>Crested Wheatgrass</t>
  </si>
  <si>
    <t>Appar</t>
  </si>
  <si>
    <t>Maple Grove</t>
  </si>
  <si>
    <t>Anatone</t>
  </si>
  <si>
    <t>Goldar</t>
  </si>
  <si>
    <t>P-7</t>
  </si>
  <si>
    <t>Hycrest</t>
  </si>
  <si>
    <t>Douglas</t>
  </si>
  <si>
    <t>Ephraim</t>
  </si>
  <si>
    <t>CD-II</t>
  </si>
  <si>
    <t xml:space="preserve">Nordan </t>
  </si>
  <si>
    <t>Trailhead</t>
  </si>
  <si>
    <t>Magnar</t>
  </si>
  <si>
    <t>Rimrock</t>
  </si>
  <si>
    <t>White River</t>
  </si>
  <si>
    <t>Nezpar</t>
  </si>
  <si>
    <t>Oahe</t>
  </si>
  <si>
    <t>Rush</t>
  </si>
  <si>
    <t>V_1</t>
  </si>
  <si>
    <t>V_2</t>
  </si>
  <si>
    <t>V_3</t>
  </si>
  <si>
    <t>V_4</t>
  </si>
  <si>
    <t>V_5</t>
  </si>
  <si>
    <t>Curlleaf Mountain Mahogany</t>
  </si>
  <si>
    <t>Forage Kochia</t>
  </si>
  <si>
    <t>Fourwing Saltbush</t>
  </si>
  <si>
    <t>Viva</t>
  </si>
  <si>
    <t>Galleta</t>
  </si>
  <si>
    <t>Gooseberryleaf Globemallow</t>
  </si>
  <si>
    <t>Great Basin Wildrye</t>
  </si>
  <si>
    <t>Green Ephedra</t>
  </si>
  <si>
    <t>Lodorm</t>
  </si>
  <si>
    <t>Green Needlegrass</t>
  </si>
  <si>
    <t>Joseph</t>
  </si>
  <si>
    <t>Idaho Fescue</t>
  </si>
  <si>
    <t>Indian Ricegrass</t>
  </si>
  <si>
    <t>Intermediate Wheatgrass</t>
  </si>
  <si>
    <t>Meadow Brome</t>
  </si>
  <si>
    <t>Regar</t>
  </si>
  <si>
    <t>Bromar</t>
  </si>
  <si>
    <t>Mountain Brome</t>
  </si>
  <si>
    <t>Munro Globemallow</t>
  </si>
  <si>
    <t>Needle and Thread</t>
  </si>
  <si>
    <t>Nevada Ephedra</t>
  </si>
  <si>
    <t>Paiute</t>
  </si>
  <si>
    <t>Orchardgrass</t>
  </si>
  <si>
    <t>Palmer Penstemon</t>
  </si>
  <si>
    <t>Luna</t>
  </si>
  <si>
    <t>Pubescent Wheatgrass</t>
  </si>
  <si>
    <t>Bandera</t>
  </si>
  <si>
    <t>Bozoisky</t>
  </si>
  <si>
    <t>Rocky Mountain Penstemon</t>
  </si>
  <si>
    <t>Sagebrush, Basin Big</t>
  </si>
  <si>
    <t>Sagebrush, Mountain</t>
  </si>
  <si>
    <t>Sagebrush, Wyoming</t>
  </si>
  <si>
    <t>Eski</t>
  </si>
  <si>
    <t>Sainfoin</t>
  </si>
  <si>
    <t>Sandberg Bluegrass</t>
  </si>
  <si>
    <t>Saskatoon Serviceberry</t>
  </si>
  <si>
    <t>Scarlet Globemallow</t>
  </si>
  <si>
    <t>Showy Goldeneye</t>
  </si>
  <si>
    <t>Vavilov</t>
  </si>
  <si>
    <t>Siberian Wheatgrass</t>
  </si>
  <si>
    <t>Skunkbrush</t>
  </si>
  <si>
    <t>San Luis</t>
  </si>
  <si>
    <t>Slender Wheatgrass</t>
  </si>
  <si>
    <t>Delar</t>
  </si>
  <si>
    <t>Small Burnet</t>
  </si>
  <si>
    <t>Secar</t>
  </si>
  <si>
    <t>Snake River Wheatgrass</t>
  </si>
  <si>
    <t>Stansbury Cliffrose</t>
  </si>
  <si>
    <t>Sodar</t>
  </si>
  <si>
    <t>Streambank Wheatgrass</t>
  </si>
  <si>
    <t>Alkar</t>
  </si>
  <si>
    <t>Tall Wheatgrass</t>
  </si>
  <si>
    <t>Bannock</t>
  </si>
  <si>
    <t>Critana</t>
  </si>
  <si>
    <t>Thickspike Wheatgrass</t>
  </si>
  <si>
    <t>Timothy</t>
  </si>
  <si>
    <t>True Mountain Mahogany</t>
  </si>
  <si>
    <t>Timp</t>
  </si>
  <si>
    <t>Arriba</t>
  </si>
  <si>
    <t>Western Wheatgrass</t>
  </si>
  <si>
    <t>Western Yarrow</t>
  </si>
  <si>
    <t>Whitestem Rubber Rabbitbrush</t>
  </si>
  <si>
    <t>Winterfat</t>
  </si>
  <si>
    <t>Niner</t>
  </si>
  <si>
    <t>Pierre</t>
  </si>
  <si>
    <t>Bulk Pounds per acre</t>
  </si>
  <si>
    <t>PLS Pounds per acre</t>
  </si>
  <si>
    <t>Average PLS</t>
  </si>
  <si>
    <t>Bluebunch Wheatgrass</t>
  </si>
  <si>
    <t>Total</t>
  </si>
  <si>
    <t>Bulk lbs/acre</t>
  </si>
  <si>
    <t>PLS lbs/acre</t>
  </si>
  <si>
    <t>Dollars/acre</t>
  </si>
  <si>
    <t>Project Name</t>
  </si>
  <si>
    <t>Database #</t>
  </si>
  <si>
    <r>
      <t>Live seed/ft</t>
    </r>
    <r>
      <rPr>
        <vertAlign val="superscript"/>
        <sz val="10"/>
        <rFont val="Arial"/>
        <family val="2"/>
      </rPr>
      <t>2</t>
    </r>
  </si>
  <si>
    <t>Habitat Treatment</t>
  </si>
  <si>
    <t>Habitat Treatments</t>
  </si>
  <si>
    <t>Varieties</t>
  </si>
  <si>
    <t>Drill</t>
  </si>
  <si>
    <t>Broadcast</t>
  </si>
  <si>
    <t>Broadcast/Chain</t>
  </si>
  <si>
    <t>Broadcast/Harrow</t>
  </si>
  <si>
    <t>Broadcast/Aerator</t>
  </si>
  <si>
    <t>Broadcast/Bullhog</t>
  </si>
  <si>
    <t>Other</t>
  </si>
  <si>
    <t>Notes</t>
  </si>
  <si>
    <t>Plant Material/Precipitation List</t>
  </si>
  <si>
    <t>8-12</t>
  </si>
  <si>
    <t>12-14</t>
  </si>
  <si>
    <t xml:space="preserve"> </t>
  </si>
  <si>
    <t>14-16</t>
  </si>
  <si>
    <t>&lt;8</t>
  </si>
  <si>
    <t>Alkali Sacaton</t>
  </si>
  <si>
    <t>16-25+</t>
  </si>
  <si>
    <t>Dahurian Wildrye</t>
  </si>
  <si>
    <t>Mountian Rye</t>
  </si>
  <si>
    <t>Prairie Junegrass</t>
  </si>
  <si>
    <t>Sideoats grama</t>
  </si>
  <si>
    <t>Sweet Anise</t>
  </si>
  <si>
    <t>Utah Sweetvetch</t>
  </si>
  <si>
    <t>Utah Serviceberry</t>
  </si>
  <si>
    <t>Scientific Name</t>
  </si>
  <si>
    <t>Medicago sativa</t>
  </si>
  <si>
    <t>Sporobolus airoides</t>
  </si>
  <si>
    <t>Vicia americana</t>
  </si>
  <si>
    <t>Helianthus annuus</t>
  </si>
  <si>
    <t>Balsamorhiza sagittata</t>
  </si>
  <si>
    <t>Carex rostrata</t>
  </si>
  <si>
    <t>Poa ampla</t>
  </si>
  <si>
    <t>Lotus corniculatus</t>
  </si>
  <si>
    <t>Purshia tridentata</t>
  </si>
  <si>
    <t>Prunus virginiana</t>
  </si>
  <si>
    <t>Linum lewisii</t>
  </si>
  <si>
    <t>Bouteloua gracilis</t>
  </si>
  <si>
    <t>Elymus glaucus</t>
  </si>
  <si>
    <t>Buchloe dactyloides</t>
  </si>
  <si>
    <t>Poa canbyi</t>
  </si>
  <si>
    <t>Astragalus cicer</t>
  </si>
  <si>
    <t>Agropyron cristatum</t>
  </si>
  <si>
    <t>Cercocarpus ledifolius</t>
  </si>
  <si>
    <t>Purshia gladulosa</t>
  </si>
  <si>
    <t>Elymus dahuricus</t>
  </si>
  <si>
    <t>Penstemon eatonii</t>
  </si>
  <si>
    <t>Kochia prostrata</t>
  </si>
  <si>
    <t>Atriplex canescens</t>
  </si>
  <si>
    <t>Ephedra viridis</t>
  </si>
  <si>
    <t>Scirpus acutus</t>
  </si>
  <si>
    <t>Festuca idahoensis</t>
  </si>
  <si>
    <t>Hard Fescue</t>
  </si>
  <si>
    <t>Distichlis spicata</t>
  </si>
  <si>
    <t>Chrysothamnus viscidiflorus</t>
  </si>
  <si>
    <t>Bromus biebersteinii</t>
  </si>
  <si>
    <t>Alopecurus arundinaceus</t>
  </si>
  <si>
    <t>Bromus marginatus</t>
  </si>
  <si>
    <t>Secale montanum</t>
  </si>
  <si>
    <t>Sphaeralcea munroana</t>
  </si>
  <si>
    <t>Poa fendleriana</t>
  </si>
  <si>
    <t>Ephedra nevadensis</t>
  </si>
  <si>
    <t>Dactylis glomerata</t>
  </si>
  <si>
    <t>Penstemon palmeri</t>
  </si>
  <si>
    <t>Lactuca serriola</t>
  </si>
  <si>
    <t>Lase</t>
  </si>
  <si>
    <t>Agrostis alba</t>
  </si>
  <si>
    <t>Phalaris arundinacea</t>
  </si>
  <si>
    <t>Penstemon strictus</t>
  </si>
  <si>
    <t>Artemisia tridentata tridentata</t>
  </si>
  <si>
    <t>Artemisia tridentata wyomingensis</t>
  </si>
  <si>
    <t>Artemisia tridentata vaseyana</t>
  </si>
  <si>
    <t>Onobrychis viciifolia</t>
  </si>
  <si>
    <t>Elymus salinus</t>
  </si>
  <si>
    <t>Sporobolus cryptandrus</t>
  </si>
  <si>
    <t>Poa secunda</t>
  </si>
  <si>
    <t>Amelanchier alnifolia</t>
  </si>
  <si>
    <t>Sphaeralcea coccinea</t>
  </si>
  <si>
    <t>Atriplex confertifolia</t>
  </si>
  <si>
    <t>Festuca Ovina</t>
  </si>
  <si>
    <t>Bouteloua curtipendula</t>
  </si>
  <si>
    <t>Rhus trilobata</t>
  </si>
  <si>
    <t>Sanguisorba minor</t>
  </si>
  <si>
    <t>Rhus glabra</t>
  </si>
  <si>
    <t>Elymus wawawaiensis</t>
  </si>
  <si>
    <t>Grayia spinosa</t>
  </si>
  <si>
    <t>Peraphyllum ramosissimum</t>
  </si>
  <si>
    <t>Cowania mexicana</t>
  </si>
  <si>
    <t>Trifolium fragiferum</t>
  </si>
  <si>
    <t>Osmorhiza occidentalis</t>
  </si>
  <si>
    <t>Phleum pratense</t>
  </si>
  <si>
    <t>Cercocarpus montanus</t>
  </si>
  <si>
    <t>Hedysarum utahensis</t>
  </si>
  <si>
    <t>Achillea millefolium</t>
  </si>
  <si>
    <t>Chrysothamnus nauseosus</t>
  </si>
  <si>
    <t>Ceratoides lanata</t>
  </si>
  <si>
    <t>Melilotus officinalis</t>
  </si>
  <si>
    <t>Puccinellia nuttalliana</t>
  </si>
  <si>
    <t>Festuca brevipila</t>
  </si>
  <si>
    <t>Febr7</t>
  </si>
  <si>
    <t>Grasses</t>
  </si>
  <si>
    <t>Shrubs</t>
  </si>
  <si>
    <t>Forbs</t>
  </si>
  <si>
    <t>Grasslike</t>
  </si>
  <si>
    <t>Newhy Wheatgrass</t>
  </si>
  <si>
    <t>Elho</t>
  </si>
  <si>
    <t>Elymus hoffmanii</t>
  </si>
  <si>
    <t>Durar</t>
  </si>
  <si>
    <t>Instructions for Using the Seed Mix Spreadsheet</t>
  </si>
  <si>
    <t>How to use the spreadsheets:</t>
  </si>
  <si>
    <t xml:space="preserve">3)  The next thing you need to enter is the "Bulk Pounds per acre."  When you are doing this, remember that not all seeds are the same size.  For example, the number of seeds in a pound of yarrow is not the same as the number in a pound of fourwing saltbush.  To help you with this we have included the "# of Viable Seeds/sq foot" column.  You want the Total number of live seeds/sq foot to be somewhere between 40 and 60.  </t>
  </si>
  <si>
    <t>4)  If a project has a dribbler mix or sagebrush or kochia that is going to be seeded separate include them on the same mix sheet for that project but include a note at the bottom of the sheet.  If there is anything unique about this seed mix that we have talked about be sure to include it in the note section as well.  We will mix well over 100 mixes each fall so we don't remember the details of every mix.  Thanks.  We hope this is helpful for you.  We know this will help us a lot.</t>
  </si>
  <si>
    <t>Any</t>
  </si>
  <si>
    <t>Carex praegracilis</t>
  </si>
  <si>
    <t>Grasslikes</t>
  </si>
  <si>
    <t>This spreadsheet is designed to help you as the field biologist create seed mixes and estimates for your projects.  This will also unify the format that seed requests are sent to the GBRC. You will need to prepare a seed mix for each project that requires seed and attach it to the proposal in the database.  All seed requests need to be completed by the May 15th deadline.</t>
  </si>
  <si>
    <t>Approximate Date Needed</t>
  </si>
  <si>
    <r>
      <t xml:space="preserve">1)  Columns or rows titled in </t>
    </r>
    <r>
      <rPr>
        <b/>
        <sz val="10"/>
        <color indexed="10"/>
        <rFont val="Arial"/>
        <family val="2"/>
      </rPr>
      <t>Bold Red</t>
    </r>
    <r>
      <rPr>
        <sz val="10"/>
        <color indexed="10"/>
        <rFont val="Arial"/>
        <family val="2"/>
      </rPr>
      <t xml:space="preserve"> </t>
    </r>
    <r>
      <rPr>
        <sz val="10"/>
        <rFont val="Arial"/>
        <family val="2"/>
      </rPr>
      <t>are the areas you will need to fill in for each project.  At the top of the mix sheet there is a place to fill in the project name, database #, acres, budget, habitat treatment, and approximate date needed. Be sure to use the project name that is used in the database.  Under Habitat Treatment is a dropdown list of basic seed application methods.  If your seed application is different from what is available in the list select "other" and provide details in the notes at the bottom of the sheet.</t>
    </r>
  </si>
  <si>
    <t>Caca</t>
  </si>
  <si>
    <t>Calamagrostis canadensis</t>
  </si>
  <si>
    <t>Clse</t>
  </si>
  <si>
    <t>Cleome serrulata</t>
  </si>
  <si>
    <t>Bozoisky II</t>
  </si>
  <si>
    <t>Trhy</t>
  </si>
  <si>
    <t>Trifolium hybridum</t>
  </si>
  <si>
    <t>Cane</t>
  </si>
  <si>
    <t>Carex Nebrascensis</t>
  </si>
  <si>
    <t>Caaq</t>
  </si>
  <si>
    <t>Carex aquatilis</t>
  </si>
  <si>
    <t>Alma</t>
  </si>
  <si>
    <t>Hachita</t>
  </si>
  <si>
    <t>Sphaeralcea grossularifolia</t>
  </si>
  <si>
    <t>Paloma</t>
  </si>
  <si>
    <t>Covar</t>
  </si>
  <si>
    <t>Juba</t>
  </si>
  <si>
    <t>Juncus balticus</t>
  </si>
  <si>
    <t>Lipe</t>
  </si>
  <si>
    <t>Linum perenne</t>
  </si>
  <si>
    <t>Garrison</t>
  </si>
  <si>
    <t>Elpa</t>
  </si>
  <si>
    <t>Eleocharis palustris</t>
  </si>
  <si>
    <t>Alopecurus pratensis</t>
  </si>
  <si>
    <t>Hycrest II</t>
  </si>
  <si>
    <t>Mountain Home</t>
  </si>
  <si>
    <t>UP Colorado</t>
  </si>
  <si>
    <t>UDWR Tetra</t>
  </si>
  <si>
    <t>Snowberry</t>
  </si>
  <si>
    <t>Syor</t>
  </si>
  <si>
    <t>Symphoricarpos oreophilus</t>
  </si>
  <si>
    <t>Peco5</t>
  </si>
  <si>
    <t>Penstemon comarrhenus</t>
  </si>
  <si>
    <t>Sagebrush, Black</t>
  </si>
  <si>
    <t>Arno</t>
  </si>
  <si>
    <t>Artemisia nova</t>
  </si>
  <si>
    <t>Erum</t>
  </si>
  <si>
    <t>Eriogonum umbellatum</t>
  </si>
  <si>
    <t>Stle</t>
  </si>
  <si>
    <t>Stipa lettermani</t>
  </si>
  <si>
    <t>Quickgaurd</t>
  </si>
  <si>
    <t>Triticosecale</t>
  </si>
  <si>
    <t>Snowstorm</t>
  </si>
  <si>
    <t>First Strike</t>
  </si>
  <si>
    <t>Eagle</t>
  </si>
  <si>
    <t>Continental</t>
  </si>
  <si>
    <t>Vavilov II</t>
  </si>
  <si>
    <t>Lodi</t>
  </si>
  <si>
    <t>Lomatium disectum</t>
  </si>
  <si>
    <t>Dapu</t>
  </si>
  <si>
    <t>Dalea purpurea</t>
  </si>
  <si>
    <t>Stillwater</t>
  </si>
  <si>
    <t>Raco</t>
  </si>
  <si>
    <t>Ratibida columnifera</t>
  </si>
  <si>
    <t>Bannock II</t>
  </si>
  <si>
    <t>Shar</t>
  </si>
  <si>
    <t>Pepa6</t>
  </si>
  <si>
    <t>Penstemon pachyphylus</t>
  </si>
  <si>
    <t>Elmu</t>
  </si>
  <si>
    <t>Elymus multisetus</t>
  </si>
  <si>
    <t>Columbia</t>
  </si>
  <si>
    <t>Fish Creek</t>
  </si>
  <si>
    <t>Star Lake</t>
  </si>
  <si>
    <t>Cache</t>
  </si>
  <si>
    <t>Garnet</t>
  </si>
  <si>
    <t>Reliable</t>
  </si>
  <si>
    <t>Stabilizer</t>
  </si>
  <si>
    <t>Discovery</t>
  </si>
  <si>
    <t>Recovery</t>
  </si>
  <si>
    <t>Asfi</t>
  </si>
  <si>
    <t>Astragalus filipes</t>
  </si>
  <si>
    <t>Bulboschoenus maritimus</t>
  </si>
  <si>
    <t>Buma</t>
  </si>
  <si>
    <t>Save</t>
  </si>
  <si>
    <t>Sarcobatus vermiculatus</t>
  </si>
  <si>
    <t>Scam</t>
  </si>
  <si>
    <t>Schoenoplectus americanus</t>
  </si>
  <si>
    <t>Scpu</t>
  </si>
  <si>
    <t>Schoenoplectus pungens</t>
  </si>
  <si>
    <t>Leymus triticoides</t>
  </si>
  <si>
    <t>Rio</t>
  </si>
  <si>
    <t>Riau</t>
  </si>
  <si>
    <t>Ribes aureum</t>
  </si>
  <si>
    <t>Mata</t>
  </si>
  <si>
    <t>Machaeranthera tanacetifolia</t>
  </si>
  <si>
    <t>Scratchgrass</t>
  </si>
  <si>
    <t>Muas</t>
  </si>
  <si>
    <t>Muhlenbergia asperifolia</t>
  </si>
  <si>
    <t>Gevi</t>
  </si>
  <si>
    <t>Geranium viscosissimum</t>
  </si>
  <si>
    <t>Rowo</t>
  </si>
  <si>
    <t>Rosa woodsii</t>
  </si>
  <si>
    <t>Pssp</t>
  </si>
  <si>
    <t>Pseudoroegneria spicata</t>
  </si>
  <si>
    <t>Elymus elymoides</t>
  </si>
  <si>
    <t>Elel</t>
  </si>
  <si>
    <t>Acne</t>
  </si>
  <si>
    <t>Achnatherum nelsonii</t>
  </si>
  <si>
    <t>Agcr</t>
  </si>
  <si>
    <t>Pleuraphis jamesii</t>
  </si>
  <si>
    <t>Plja</t>
  </si>
  <si>
    <t>Leci</t>
  </si>
  <si>
    <t>Leymus cinereus</t>
  </si>
  <si>
    <t>Navi</t>
  </si>
  <si>
    <t>Nassella viridula</t>
  </si>
  <si>
    <t>Achnatherum hymenoides</t>
  </si>
  <si>
    <t>Achy</t>
  </si>
  <si>
    <t>Thinopyrum intermedium</t>
  </si>
  <si>
    <t>Thin</t>
  </si>
  <si>
    <t>Hesperotipa comata</t>
  </si>
  <si>
    <t>Heco</t>
  </si>
  <si>
    <t>Koeleria macrantha</t>
  </si>
  <si>
    <t>Koma</t>
  </si>
  <si>
    <t>Thinopyrum intermedium barbulatum</t>
  </si>
  <si>
    <t>Thinb</t>
  </si>
  <si>
    <t>Psju</t>
  </si>
  <si>
    <t>Psathyrostachys juncea</t>
  </si>
  <si>
    <t>Agfr</t>
  </si>
  <si>
    <t>Agropyron fragile</t>
  </si>
  <si>
    <t>Elymus trachycaulus</t>
  </si>
  <si>
    <t>Eltr</t>
  </si>
  <si>
    <t>Elymus lanceolatus</t>
  </si>
  <si>
    <t>Ella</t>
  </si>
  <si>
    <t>Ellas</t>
  </si>
  <si>
    <t>Thinopyrum ponticum</t>
  </si>
  <si>
    <t>Thpo</t>
  </si>
  <si>
    <t>Pascopyron smithii</t>
  </si>
  <si>
    <t>Dase</t>
  </si>
  <si>
    <t>Dalea searlsiae</t>
  </si>
  <si>
    <t>*Species list is not all inclusive. Add additional desired species or sources/varieties in notes below.</t>
  </si>
  <si>
    <r>
      <t xml:space="preserve">The 'Precip Reference' tab contains information on which species are recommended for different precipitation zones.  The 'Mix' tab is where you will create your seed mixes. The 'Species List' tab contains the information for each species that we typically carry in the warehouse.  It does not necessarily mean that species is currently in stock. </t>
    </r>
    <r>
      <rPr>
        <b/>
        <sz val="10"/>
        <rFont val="Arial"/>
        <family val="2"/>
      </rPr>
      <t xml:space="preserve">If a species or source you desire is not listed please include it in the notes section. </t>
    </r>
    <r>
      <rPr>
        <sz val="10"/>
        <rFont val="Arial"/>
        <family val="2"/>
      </rPr>
      <t>Prices change as we get new inventory so we will periodically updated the inventory sheet with current prices.  This will allow you to be able to create fairly acurate estimates whenever you need them.</t>
    </r>
  </si>
  <si>
    <t>Leti</t>
  </si>
  <si>
    <t>Alpr</t>
  </si>
  <si>
    <t>Alfalfa, Yellow</t>
  </si>
  <si>
    <t>Mesaf</t>
  </si>
  <si>
    <t>Medicago sativa falcata</t>
  </si>
  <si>
    <t>Don</t>
  </si>
  <si>
    <t>Lonu</t>
  </si>
  <si>
    <t>Lomatium nudicale</t>
  </si>
  <si>
    <t>Shoshone</t>
  </si>
  <si>
    <t>Cllu</t>
  </si>
  <si>
    <t>Cleome lutea</t>
  </si>
  <si>
    <t>Clover, Alsike</t>
  </si>
  <si>
    <t>Vetch, American</t>
  </si>
  <si>
    <t>Sunflower, Annual</t>
  </si>
  <si>
    <t>Balsamroot, Arrowleaf</t>
  </si>
  <si>
    <t>Rush, Baltic</t>
  </si>
  <si>
    <t>Biscuitroot, Barestem</t>
  </si>
  <si>
    <t>Milkvetch, Basalt</t>
  </si>
  <si>
    <t>Sedge, Beaked</t>
  </si>
  <si>
    <t>Bluegrass, Big</t>
  </si>
  <si>
    <t xml:space="preserve">Squirreltail, Big </t>
  </si>
  <si>
    <t>Trefoil, Birdsfoot</t>
  </si>
  <si>
    <t>Bitterbrush, Antelope</t>
  </si>
  <si>
    <t>Chokecherry, Black</t>
  </si>
  <si>
    <t>Greasewood, Black</t>
  </si>
  <si>
    <t>Flax, Blue</t>
  </si>
  <si>
    <t>Grama, Blue</t>
  </si>
  <si>
    <t xml:space="preserve">Wildrye, Blue </t>
  </si>
  <si>
    <t>Wheatgrass, Bluebunch</t>
  </si>
  <si>
    <t>Reedgrass, Bluejoint</t>
  </si>
  <si>
    <t>Squirreltail, Bottlebrush</t>
  </si>
  <si>
    <t>Bluegrass, Canby</t>
  </si>
  <si>
    <t>Bulrush, Chairmakers</t>
  </si>
  <si>
    <t>Bulrush, Alkali</t>
  </si>
  <si>
    <t>Milkvetch, Cicer</t>
  </si>
  <si>
    <t>Needlegrass, Columbia</t>
  </si>
  <si>
    <t xml:space="preserve">Threesquare, Common </t>
  </si>
  <si>
    <t xml:space="preserve">Spikerush, Creeping </t>
  </si>
  <si>
    <t xml:space="preserve">Foxtail, Creeping </t>
  </si>
  <si>
    <t xml:space="preserve">Wildrye, Creeping </t>
  </si>
  <si>
    <t xml:space="preserve">Mahogany, Curlleaf Mountain </t>
  </si>
  <si>
    <t>Bitterbrush, Desert</t>
  </si>
  <si>
    <t xml:space="preserve">Wildrye, Duhurian </t>
  </si>
  <si>
    <t xml:space="preserve">Penstemon, Dusty </t>
  </si>
  <si>
    <t>Biscuitroot, Fernleaf</t>
  </si>
  <si>
    <t xml:space="preserve">Penstemon, Firecracker </t>
  </si>
  <si>
    <t xml:space="preserve">Kochia, Forage </t>
  </si>
  <si>
    <t>Kochia, Forage - Snowstorm</t>
  </si>
  <si>
    <t xml:space="preserve">Saltbush, Fourwing </t>
  </si>
  <si>
    <t>Currant, Golden</t>
  </si>
  <si>
    <t xml:space="preserve">Globemallow, Gooseberryleaf </t>
  </si>
  <si>
    <t>Wildrye, Great Basin</t>
  </si>
  <si>
    <t xml:space="preserve">Ephedra, Green </t>
  </si>
  <si>
    <t>Needlegrass, Green</t>
  </si>
  <si>
    <t xml:space="preserve">Fescue, Hard </t>
  </si>
  <si>
    <t xml:space="preserve">Bulrush, Hardstem </t>
  </si>
  <si>
    <t>Fescue, Idaho</t>
  </si>
  <si>
    <t xml:space="preserve">Ricegrass, Indian </t>
  </si>
  <si>
    <t>Saltgrass, Inland</t>
  </si>
  <si>
    <t>Wheatgrass, Intermediate</t>
  </si>
  <si>
    <t xml:space="preserve">Needlegrass, Letterman </t>
  </si>
  <si>
    <t>Flax, Lewis</t>
  </si>
  <si>
    <t xml:space="preserve">Rabbitbrush, Low </t>
  </si>
  <si>
    <t xml:space="preserve">Brome, Meadow </t>
  </si>
  <si>
    <t xml:space="preserve">Foxtail, Meadow </t>
  </si>
  <si>
    <t xml:space="preserve">Sedge, Meadow </t>
  </si>
  <si>
    <t>Brome, Mountain</t>
  </si>
  <si>
    <t xml:space="preserve">Rye, Mountain </t>
  </si>
  <si>
    <t>Globemallow, Munro</t>
  </si>
  <si>
    <t>Sedge, Nebraska</t>
  </si>
  <si>
    <t>Ephedra, Nevada</t>
  </si>
  <si>
    <t xml:space="preserve">Wheatgrass, Newhy </t>
  </si>
  <si>
    <t>Alkaligrass, Nuttall's</t>
  </si>
  <si>
    <t xml:space="preserve">Penstemon, Palmer </t>
  </si>
  <si>
    <t>Aster, Prairie</t>
  </si>
  <si>
    <t xml:space="preserve">Coneflower, Prairie </t>
  </si>
  <si>
    <t>Junegrass, Prairie</t>
  </si>
  <si>
    <t>Lettuce, Prickly</t>
  </si>
  <si>
    <t xml:space="preserve">Wheatgrass, Pubescent </t>
  </si>
  <si>
    <t xml:space="preserve">Clover, Purple Prairie </t>
  </si>
  <si>
    <t xml:space="preserve">Canarygrass, Reed </t>
  </si>
  <si>
    <t>Beeplant, Rocky Mountain</t>
  </si>
  <si>
    <t>Penstemon, Rocky Mountain</t>
  </si>
  <si>
    <t>Wildrye, Russian</t>
  </si>
  <si>
    <t>Wildrye, Salina</t>
  </si>
  <si>
    <t xml:space="preserve">Dropseed, Sand </t>
  </si>
  <si>
    <t xml:space="preserve">Bluegrass, Sandberg </t>
  </si>
  <si>
    <t xml:space="preserve">Serviceberry, Saskatoon </t>
  </si>
  <si>
    <t xml:space="preserve">Globemallow, Scarlet </t>
  </si>
  <si>
    <t xml:space="preserve">Clover, Searls Prairie </t>
  </si>
  <si>
    <t>Saltbush, Shadscale</t>
  </si>
  <si>
    <t xml:space="preserve">Fescue, Sheep </t>
  </si>
  <si>
    <t xml:space="preserve">Goldeneye, Showy </t>
  </si>
  <si>
    <t xml:space="preserve">Wheatgrass, Siberian </t>
  </si>
  <si>
    <t xml:space="preserve">Grama, Sideoats </t>
  </si>
  <si>
    <t xml:space="preserve">Buffaloberry, Silver </t>
  </si>
  <si>
    <t xml:space="preserve">Lupine, Silvery </t>
  </si>
  <si>
    <t xml:space="preserve">Wheatgrass, Slender </t>
  </si>
  <si>
    <t xml:space="preserve">Burnet, Small </t>
  </si>
  <si>
    <t xml:space="preserve">Sumac, Smooth </t>
  </si>
  <si>
    <t>Sumac, Skunkbrush</t>
  </si>
  <si>
    <t xml:space="preserve">Wheatgrass, Snake River </t>
  </si>
  <si>
    <t xml:space="preserve">Hopsage, Spiny </t>
  </si>
  <si>
    <t xml:space="preserve">Apple, Squaw </t>
  </si>
  <si>
    <t xml:space="preserve">Cliffrose, Stansbury </t>
  </si>
  <si>
    <t xml:space="preserve">Triticale, Sterile </t>
  </si>
  <si>
    <t xml:space="preserve">Clover, Strawberry </t>
  </si>
  <si>
    <t xml:space="preserve">Wheatgrass, Streambank </t>
  </si>
  <si>
    <t xml:space="preserve">Buckwheat, Sulfur-flower </t>
  </si>
  <si>
    <t xml:space="preserve">Wheatgrass, Tall </t>
  </si>
  <si>
    <t xml:space="preserve">Penstemon, Thickleaf </t>
  </si>
  <si>
    <t xml:space="preserve">Wheatgrass, Thickspike </t>
  </si>
  <si>
    <t xml:space="preserve">Mahogany, True Mountain </t>
  </si>
  <si>
    <t xml:space="preserve">Sweetvetch, Utah </t>
  </si>
  <si>
    <t>Sedge, Water</t>
  </si>
  <si>
    <t xml:space="preserve">Wheatgrass, Western </t>
  </si>
  <si>
    <t xml:space="preserve">Yarrow, Western </t>
  </si>
  <si>
    <t xml:space="preserve">Rabbitbrush, Whitestem Rubber </t>
  </si>
  <si>
    <t xml:space="preserve">Geranium, Wild </t>
  </si>
  <si>
    <t xml:space="preserve">Rose, Woods </t>
  </si>
  <si>
    <t xml:space="preserve">Beeplant, Yellow </t>
  </si>
  <si>
    <t>Sweetclover, Yellow</t>
  </si>
  <si>
    <t xml:space="preserve">Wheatgrass, Crested </t>
  </si>
  <si>
    <t>Kochia prostrata grisea</t>
  </si>
  <si>
    <t>Koprg</t>
  </si>
  <si>
    <t>Pepa8</t>
  </si>
  <si>
    <t>Lifeform</t>
  </si>
  <si>
    <t>March</t>
  </si>
  <si>
    <t>April</t>
  </si>
  <si>
    <t>May</t>
  </si>
  <si>
    <t>June</t>
  </si>
  <si>
    <t>July</t>
  </si>
  <si>
    <t>August</t>
  </si>
  <si>
    <t>September</t>
  </si>
  <si>
    <t>Saline Tolerant</t>
  </si>
  <si>
    <t>X</t>
  </si>
  <si>
    <t>Livestock</t>
  </si>
  <si>
    <t>Big Game</t>
  </si>
  <si>
    <t>High</t>
  </si>
  <si>
    <t>Cool or Warm Season</t>
  </si>
  <si>
    <t>Height</t>
  </si>
  <si>
    <t>Native Or Introduced</t>
  </si>
  <si>
    <t>Annual, Biennial or Perennial</t>
  </si>
  <si>
    <t>P</t>
  </si>
  <si>
    <t>I</t>
  </si>
  <si>
    <t>C</t>
  </si>
  <si>
    <t>A</t>
  </si>
  <si>
    <t>S</t>
  </si>
  <si>
    <t>M</t>
  </si>
  <si>
    <t>B</t>
  </si>
  <si>
    <t>L</t>
  </si>
  <si>
    <t>N</t>
  </si>
  <si>
    <t>F</t>
  </si>
  <si>
    <t>T</t>
  </si>
  <si>
    <t>W</t>
  </si>
  <si>
    <t>D</t>
  </si>
  <si>
    <t>Course</t>
  </si>
  <si>
    <t>Moderately Course</t>
  </si>
  <si>
    <t>Medium</t>
  </si>
  <si>
    <t>Moderately Fine</t>
  </si>
  <si>
    <t>Fine</t>
  </si>
  <si>
    <t>Texture</t>
  </si>
  <si>
    <t>Acidic</t>
  </si>
  <si>
    <t>Neutral</t>
  </si>
  <si>
    <t>Basic</t>
  </si>
  <si>
    <t>Pollinator Use</t>
  </si>
  <si>
    <t>Bee</t>
  </si>
  <si>
    <t>Hummingbird</t>
  </si>
  <si>
    <t>Vegetation Type</t>
  </si>
  <si>
    <t>S-M</t>
  </si>
  <si>
    <t>M-T</t>
  </si>
  <si>
    <t>6-10</t>
  </si>
  <si>
    <t>10</t>
  </si>
  <si>
    <t>B/S</t>
  </si>
  <si>
    <t>7</t>
  </si>
  <si>
    <t>Soil pH</t>
  </si>
  <si>
    <t>Plant Characteristics</t>
  </si>
  <si>
    <t>Minimum Precipitation (inches)</t>
  </si>
  <si>
    <t>14</t>
  </si>
  <si>
    <t>14-W*</t>
  </si>
  <si>
    <t>5-W*</t>
  </si>
  <si>
    <t>12</t>
  </si>
  <si>
    <t>8</t>
  </si>
  <si>
    <t>16</t>
  </si>
  <si>
    <t>Elymus lanceolatus lanceolatus</t>
  </si>
  <si>
    <t>Elymus lanceolatus psammophilus</t>
  </si>
  <si>
    <t>6-8</t>
  </si>
  <si>
    <t>10-12</t>
  </si>
  <si>
    <t>5</t>
  </si>
  <si>
    <t>16-W*</t>
  </si>
  <si>
    <t>8-10</t>
  </si>
  <si>
    <t>24-W*</t>
  </si>
  <si>
    <t>6</t>
  </si>
  <si>
    <t>Deep, Moderate or Shallow Rooted</t>
  </si>
  <si>
    <t>Short, Moderate or Long Lived</t>
  </si>
  <si>
    <t>S/M</t>
  </si>
  <si>
    <t>Bunchgrass, Sodforming, or Annual</t>
  </si>
  <si>
    <t>0.5-1</t>
  </si>
  <si>
    <t>Seeding Depth (in)</t>
  </si>
  <si>
    <t>Bloom (Forb)/Greenup (Grass) Period</t>
  </si>
  <si>
    <t>October</t>
  </si>
  <si>
    <t>1</t>
  </si>
  <si>
    <t>1-3</t>
  </si>
  <si>
    <t>1-2</t>
  </si>
  <si>
    <t>0.25-0.5</t>
  </si>
  <si>
    <t>0.15-0.5</t>
  </si>
  <si>
    <t>Med</t>
  </si>
  <si>
    <t>BS, MB, PJ, A</t>
  </si>
  <si>
    <t>NRCS Plant Guide</t>
  </si>
  <si>
    <t>https://plants.sc.egov.usda.gov/plantguide/pdf/pg_acne9.pdf</t>
  </si>
  <si>
    <t>https://plants.sc.egov.usda.gov/plantguide/pdf/pg_achy.pdf</t>
  </si>
  <si>
    <t>0.25</t>
  </si>
  <si>
    <t>WM, R</t>
  </si>
  <si>
    <t>https://plants.sc.egov.usda.gov/plantguide/pdf/pg_aggi2.pdf</t>
  </si>
  <si>
    <t>20-W*</t>
  </si>
  <si>
    <t>Low</t>
  </si>
  <si>
    <t>9-10</t>
  </si>
  <si>
    <t>0.25-1</t>
  </si>
  <si>
    <t>https://plants.sc.egov.usda.gov/plantguide/pdf/pg_agcr.pdf</t>
  </si>
  <si>
    <t>BG, CB, SDS, BS, PJ, PP</t>
  </si>
  <si>
    <t>SDS, BS, PJ</t>
  </si>
  <si>
    <t>https://plants.sc.egov.usda.gov/plantguide/pdf/pg_agfr.pdf</t>
  </si>
  <si>
    <t>Pascopyrum smithii</t>
  </si>
  <si>
    <t xml:space="preserve">D </t>
  </si>
  <si>
    <t>0.5-0.75</t>
  </si>
  <si>
    <t>Upland Game/Waterfowl</t>
  </si>
  <si>
    <t>https://plants.usda.gov/plantguide/pdf/pg_pasm.pdf</t>
  </si>
  <si>
    <t>https://plants.usda.gov/plantguide/pdf/pg_alar.pdf</t>
  </si>
  <si>
    <t>Seeding Season</t>
  </si>
  <si>
    <t>SPR/SUM</t>
  </si>
  <si>
    <t>0.5</t>
  </si>
  <si>
    <t>0.25-0.75</t>
  </si>
  <si>
    <t>DS, BS, PJ, PP</t>
  </si>
  <si>
    <t>https://plants.usda.gov/plantguide/pdf/pg_bocu.pdf</t>
  </si>
  <si>
    <t>F/SPR</t>
  </si>
  <si>
    <t>SDS, DS, BS, PJ, PP</t>
  </si>
  <si>
    <t>https://plants.usda.gov/plantguide/pdf/pg_bogr2.pdf</t>
  </si>
  <si>
    <t>https://plants.usda.gov/plantguide/pdf/pg_brbi2.pdf</t>
  </si>
  <si>
    <t>BS, MB, A, SA</t>
  </si>
  <si>
    <t>https://plants.usda.gov/plantguide/pdf/pg_brma4.pdf</t>
  </si>
  <si>
    <t>DS</t>
  </si>
  <si>
    <t>https://plants.usda.gov/plantguide/pdf/pg_boda2.pdf</t>
  </si>
  <si>
    <t>https://plants.usda.gov/plantguide/pdf/pg_caca4.pdf</t>
  </si>
  <si>
    <t>BS, MB, A, PP</t>
  </si>
  <si>
    <t>https://plants.usda.gov/plantguide/pdf/pg_dagl.pdf</t>
  </si>
  <si>
    <t>https://plants.usda.gov/plantguide/pdf/pg_disp.pdf</t>
  </si>
  <si>
    <t>https://plants.usda.gov/plantguide/pdf/pg_elda3.pdf</t>
  </si>
  <si>
    <t>SDS, DS, BS, PJ, MB, PP, A</t>
  </si>
  <si>
    <t>https://plants.usda.gov/plantguide/pdf/pg_elel5.pdf</t>
  </si>
  <si>
    <t>MB, A, PP</t>
  </si>
  <si>
    <t>https://plants.usda.gov/plantguide/pdf/pg_elgl.pdf</t>
  </si>
  <si>
    <t>SDS, BS, PJ, MB, A</t>
  </si>
  <si>
    <t>https://www.nrcs.usda.gov/Internet/FSE_PLANTMATERIALS/publications/idpmcpg11637.pdf</t>
  </si>
  <si>
    <t>https://plants.usda.gov/plantguide/pdf/pg_ellap.pdf</t>
  </si>
  <si>
    <t>BS, PJ, MB, PP, A</t>
  </si>
  <si>
    <t>https://plants.usda.gov/plantguide/pdf/pg_elmu3.pdf</t>
  </si>
  <si>
    <t>SDS, DS, BS, PJ</t>
  </si>
  <si>
    <t>https://plants.usda.gov/plantguide/pdf/pg_eltr7.pdf</t>
  </si>
  <si>
    <t>DS, BS, PJ</t>
  </si>
  <si>
    <t>BS, A, PP</t>
  </si>
  <si>
    <t>https://plants.usda.gov/plantguide/pdf/pg_feid.pdf</t>
  </si>
  <si>
    <t>https://plants.usda.gov/plantguide/pdf/pg_feov.pdf</t>
  </si>
  <si>
    <t>SDS, DS, BS, PJ, MB</t>
  </si>
  <si>
    <t>https://plants.usda.gov/plantguide/pdf/pg_heco26.pdf</t>
  </si>
  <si>
    <t>Hesperostipa comata</t>
  </si>
  <si>
    <t>BS, MB, PJ</t>
  </si>
  <si>
    <t>https://plants.usda.gov/plantguide/pdf/pg_koma.pdf</t>
  </si>
  <si>
    <t>BS, PJ, MB, A, PP</t>
  </si>
  <si>
    <t>https://plants.usda.gov/plantguide/pdf/pg_leci4.pdf</t>
  </si>
  <si>
    <t>Fire Tolerant</t>
  </si>
  <si>
    <t>SM, SDS, PJ</t>
  </si>
  <si>
    <t>https://plants.usda.gov/plantguide/pdf/pg_letr5.pdf</t>
  </si>
  <si>
    <t>WM, SM, BS, PJ</t>
  </si>
  <si>
    <t>G, BS</t>
  </si>
  <si>
    <t>https://plants.usda.gov/plantguide/pdf/pg_navi4.pdf</t>
  </si>
  <si>
    <t>https://plants.usda.gov/plantguide/pdf/pg_phar3.pdf</t>
  </si>
  <si>
    <t>WM, A</t>
  </si>
  <si>
    <t>https://plants.usda.gov/plantguide/pdf/pg_phpr3.pdf</t>
  </si>
  <si>
    <t>SDS, CB, DS, BS, PJ</t>
  </si>
  <si>
    <t>https://plants.usda.gov/plantguide/pdf/pg_plja.pdf</t>
  </si>
  <si>
    <t>Palatability/Use</t>
  </si>
  <si>
    <t>BS, PJ, MB, A</t>
  </si>
  <si>
    <t>https://plants.usda.gov/plantguide/pdf/pg_pose.pdf</t>
  </si>
  <si>
    <t>BS, PJ, MB, PP</t>
  </si>
  <si>
    <t>https://plants.usda.gov/plantguide/pdf/pg_pofe.pdf</t>
  </si>
  <si>
    <t>https://plants.usda.gov/plantguide/pdf/pg_psju3.pdf</t>
  </si>
  <si>
    <t>M-D</t>
  </si>
  <si>
    <t>https://plants.usda.gov/plantguide/pdf/pg_pssps.pdf</t>
  </si>
  <si>
    <t>SM, WM, R</t>
  </si>
  <si>
    <t>https://plants.usda.gov/factsheet/pdf/fs_sece.pdf</t>
  </si>
  <si>
    <t>https://plants.usda.gov/plantguide/pdf/cs_spai.pdf</t>
  </si>
  <si>
    <t>https://plants.usda.gov/plantguide/pdf/pg_spcr.pdf</t>
  </si>
  <si>
    <t>0.25-0.8</t>
  </si>
  <si>
    <t>BS, MB, PJ, PP, A</t>
  </si>
  <si>
    <t>SDS, DS, BS</t>
  </si>
  <si>
    <t>https://plants.usda.gov/plantguide/pdf/pg_thin6.pdf</t>
  </si>
  <si>
    <t>https://www.nrcs.usda.gov/Internet/FSE_PLANTMATERIALS/publications/mtpmctn11273.pdf</t>
  </si>
  <si>
    <t>https://plants.usda.gov/plantguide/pdf/pg_thpo7.pdf</t>
  </si>
  <si>
    <t>SDS, SM, DS</t>
  </si>
  <si>
    <t>Fibrours, Tap, Rhizomatous Root</t>
  </si>
  <si>
    <t>https://plants.usda.gov/plantguide/pdf/cs_acmi2.pdf</t>
  </si>
  <si>
    <t>https://plants.usda.gov/plantguide/pdf/pg_asci4.pdf</t>
  </si>
  <si>
    <t>BS, PJ, PP</t>
  </si>
  <si>
    <t>https://plants.usda.gov/java/charProfile?symbol=ASFI</t>
  </si>
  <si>
    <t>https://plants.usda.gov/plantguide/pdf/pg_basa3.pdf</t>
  </si>
  <si>
    <t>Insects</t>
  </si>
  <si>
    <t>https://plants.usda.gov/plantguide/pdf/pg_cllu2.pdf</t>
  </si>
  <si>
    <t>https://www.nrcs.usda.gov/Internet/FSE_PLANTMATERIALS/publications/mtpmctn12314.pdf</t>
  </si>
  <si>
    <t>Nitrogen Fixing</t>
  </si>
  <si>
    <t>https://plants.usda.gov/plantguide/pdf/pg_dapu5.pdf</t>
  </si>
  <si>
    <t>https://plants.usda.gov/plantguide/pdf/pg_dase3.pdf</t>
  </si>
  <si>
    <t>BS, PJ, MB</t>
  </si>
  <si>
    <t>https://plants.usda.gov/plantguide/pdf/pg_erum.pdf</t>
  </si>
  <si>
    <t>MB, A</t>
  </si>
  <si>
    <t>https://plants.usda.gov/plantguide/pdf/pg_gevi2.pdf</t>
  </si>
  <si>
    <t>https://plants.usda.gov/plantguide/pdf/cs_hean3.pdf</t>
  </si>
  <si>
    <t>https://plants.usda.gov/plantguide/pdf/pg_hebo.pdf</t>
  </si>
  <si>
    <t>0.15-0.25</t>
  </si>
  <si>
    <t>https://plants.usda.gov/plantguide/pdf/pg_lile3.pdf</t>
  </si>
  <si>
    <t>https://plants.usda.gov/plantguide/pdf/pg_lipe2.pdf</t>
  </si>
  <si>
    <t>Cracked Corn</t>
  </si>
  <si>
    <t>SUM</t>
  </si>
  <si>
    <t>Sagebrush, Mountain Big</t>
  </si>
  <si>
    <t>Sagebrush, Wyoming Big</t>
  </si>
  <si>
    <t>Sacaton, Alkali</t>
  </si>
  <si>
    <t>Bluegrass, Nevada</t>
  </si>
  <si>
    <t>Pone</t>
  </si>
  <si>
    <t>Poa nevedensis</t>
  </si>
  <si>
    <t>Opportunity</t>
  </si>
  <si>
    <t>Flower, Blanket</t>
  </si>
  <si>
    <t>Gaar</t>
  </si>
  <si>
    <t>Gaillardia aristata</t>
  </si>
  <si>
    <t>Globemallow, Small-leaf</t>
  </si>
  <si>
    <t>Sppa</t>
  </si>
  <si>
    <t>Sphaeralcea parvifolia</t>
  </si>
  <si>
    <t>Hemu</t>
  </si>
  <si>
    <t>Heliomeris multiflora</t>
  </si>
  <si>
    <t>Juar</t>
  </si>
  <si>
    <t>Juncus arcticus</t>
  </si>
  <si>
    <t>Rush, Arctic</t>
  </si>
  <si>
    <t>Saltbrush, Shadscale</t>
  </si>
  <si>
    <t>Wheatgrass, Sterile</t>
  </si>
  <si>
    <t>Trag</t>
  </si>
  <si>
    <t>Triticoagropryon</t>
  </si>
  <si>
    <t>Apple, Squaw</t>
  </si>
  <si>
    <t>Beeplant, Yellow</t>
  </si>
  <si>
    <t>Bluegrass, Sandberg</t>
  </si>
  <si>
    <t>Brome, Meadow</t>
  </si>
  <si>
    <t>Buckwheat, Sulfur-flower</t>
  </si>
  <si>
    <t>Buffaloberry, Silver</t>
  </si>
  <si>
    <t>Bulrush, Hardstem</t>
  </si>
  <si>
    <t>Burnet, Small</t>
  </si>
  <si>
    <t>Canarygrass, Reed</t>
  </si>
  <si>
    <t>Cliffrose, Stansbury</t>
  </si>
  <si>
    <t>Clover, Purple Prairie</t>
  </si>
  <si>
    <t>Clover, Searls Prairie</t>
  </si>
  <si>
    <t>Clover, Strawberry</t>
  </si>
  <si>
    <t>Coneflower, Prairie</t>
  </si>
  <si>
    <t>Dropseed, Sand</t>
  </si>
  <si>
    <t>Ephedra, Green</t>
  </si>
  <si>
    <t>Fescue, Hard</t>
  </si>
  <si>
    <t>Fescue, Sheep</t>
  </si>
  <si>
    <t>Foxtail, Creeping</t>
  </si>
  <si>
    <t>Foxtail, Meadow</t>
  </si>
  <si>
    <t>Geranium, Wild</t>
  </si>
  <si>
    <t>Globemallow, Gooseberryleaf</t>
  </si>
  <si>
    <t>Globemallow, Scarlet</t>
  </si>
  <si>
    <t>Goldeneye, Showy</t>
  </si>
  <si>
    <t>Grama, Sideoats</t>
  </si>
  <si>
    <t>Hopsage, Spiny</t>
  </si>
  <si>
    <t>Kochia, Forage</t>
  </si>
  <si>
    <t>Lupine, Silvery</t>
  </si>
  <si>
    <t>Mahogany, Curlleaf Mountain</t>
  </si>
  <si>
    <t>Mahogany, True Mountain</t>
  </si>
  <si>
    <t>Needlegrass, Letterman</t>
  </si>
  <si>
    <t>Penstemon, Dusty</t>
  </si>
  <si>
    <t>Penstemon, Firecracker</t>
  </si>
  <si>
    <t>Penstemon, Palmer</t>
  </si>
  <si>
    <t>Penstemon, Thickleaf</t>
  </si>
  <si>
    <t>Rabbitbrush, Low</t>
  </si>
  <si>
    <t>Rabbitbrush, Whitestem Rubber</t>
  </si>
  <si>
    <t>Ricegrass, Indian</t>
  </si>
  <si>
    <t>Rose, Woods</t>
  </si>
  <si>
    <t>Rye, Mountain</t>
  </si>
  <si>
    <t>Saltbush, Fourwing</t>
  </si>
  <si>
    <t>Sedge, Meadow</t>
  </si>
  <si>
    <t>Serviceberry, Saskatoon</t>
  </si>
  <si>
    <t>Spikerush, Creeping</t>
  </si>
  <si>
    <t>Squirreltail, Big</t>
  </si>
  <si>
    <t>Sumac, Smooth</t>
  </si>
  <si>
    <t>Sweetvetch, Utah</t>
  </si>
  <si>
    <t>Threesquare, Common</t>
  </si>
  <si>
    <t>Triticale, Sterile</t>
  </si>
  <si>
    <t>Wheatgrass, Crested</t>
  </si>
  <si>
    <t>Wheatgrass, Newhy</t>
  </si>
  <si>
    <t>Wheatgrass, Pubescent</t>
  </si>
  <si>
    <t>Wheatgrass, Siberian</t>
  </si>
  <si>
    <t>Wheatgrass, Slender</t>
  </si>
  <si>
    <t>Wheatgrass, Snake River</t>
  </si>
  <si>
    <t>Wheatgrass, Streambank</t>
  </si>
  <si>
    <t>Wheatgrass, Tall</t>
  </si>
  <si>
    <t>Wheatgrass, Thickspike</t>
  </si>
  <si>
    <t>Wheatgrass, Western</t>
  </si>
  <si>
    <t>Wildrye, Blue</t>
  </si>
  <si>
    <t>Wildrye, Creeping</t>
  </si>
  <si>
    <t>Wildrye, Duhurian</t>
  </si>
  <si>
    <t>Yarrow, Western</t>
  </si>
  <si>
    <t>Corn, Cracked</t>
  </si>
  <si>
    <t>Hemun</t>
  </si>
  <si>
    <t>Heliomeris multiflora nevadensis</t>
  </si>
  <si>
    <t>Goldeneye, Nevada Showy</t>
  </si>
  <si>
    <t>Vale</t>
  </si>
  <si>
    <t>High Plains</t>
  </si>
  <si>
    <t>Rambler</t>
  </si>
  <si>
    <t>Packaging</t>
  </si>
  <si>
    <t>Bulk Tote:</t>
  </si>
  <si>
    <t>50# Bag:</t>
  </si>
  <si>
    <t>Lupinus argenteus</t>
  </si>
  <si>
    <t>Regreen</t>
  </si>
  <si>
    <t>Adaptation Codes: 0=Not Adapted, 1=Marginal, 2=Average, 3=Best
Height: Short (S) 1-12"; Medium (M) 13-24"; Tall (T) &gt;25"
Lifeform: 1=Grass, 2=Forb, 3=Shrub, 4=Grasslike 
Precipitation: *W=adapted to wetlands</t>
  </si>
  <si>
    <t>Butterfly</t>
  </si>
  <si>
    <t>https://plants.sc.egov.usda.gov/factsheet/pdf/fs_mesa.pdf</t>
  </si>
  <si>
    <t>BB, BS, PJ, MB, PP</t>
  </si>
  <si>
    <t xml:space="preserve">I </t>
  </si>
  <si>
    <t>R</t>
  </si>
  <si>
    <t>https://plants.sc.egov.usda.gov/plantguide/pdf/pg_mesaf.pdf</t>
  </si>
  <si>
    <t>DS, SDS, BS, PJ</t>
  </si>
  <si>
    <t>https://plants.sc.egov.usda.gov/plantguide/pdf/pg_lonu2.pdf</t>
  </si>
  <si>
    <t>0.12-0.25</t>
  </si>
  <si>
    <t>https://plants.sc.egov.usda.gov/plantguide/pdf/pg_lodi.pdf</t>
  </si>
  <si>
    <t>SDS, DS, IS, BB, BS, PJ</t>
  </si>
  <si>
    <t>https://plants.sc.egov.usda.gov/plantguide/pdf/pg_sami3.pdf</t>
  </si>
  <si>
    <t>18</t>
  </si>
  <si>
    <t>SPR</t>
  </si>
  <si>
    <t>WM</t>
  </si>
  <si>
    <t>https://plants.sc.egov.usda.gov/plantguide/pdf/pg_trhy.pdf</t>
  </si>
  <si>
    <t>17</t>
  </si>
  <si>
    <t>IS, WM, BB</t>
  </si>
  <si>
    <t>https://plants.sc.egov.usda.gov/plantguide/pdf/pg_trfr2.pdf</t>
  </si>
  <si>
    <t>BS, PJ</t>
  </si>
  <si>
    <t>SDS, BS, BB, PJ, MB</t>
  </si>
  <si>
    <t>https://plants.sc.egov.usda.gov/plantguide/pdf/cs_raco3.pdf</t>
  </si>
  <si>
    <t>https://plants.sc.egov.usda.gov/plantguide/pdf/pg_spgr2.pdf</t>
  </si>
  <si>
    <t>https://plants.sc.egov.usda.gov/plantguide/pdf/pg_spmu2.pdf</t>
  </si>
  <si>
    <t>https://plants.sc.egov.usda.gov/plantguide/pdf/pg_spco.pdf</t>
  </si>
  <si>
    <t xml:space="preserve">Goldeneye, Nevada Showy </t>
  </si>
  <si>
    <t>BB, BS, PJ, MB</t>
  </si>
  <si>
    <t>BS, PJ, MB, SA, A</t>
  </si>
  <si>
    <t>S-L</t>
  </si>
  <si>
    <t>SDS, BB, BS, PJ, MB, PP</t>
  </si>
  <si>
    <t>https://plants.sc.egov.usda.gov/plantguide/pdf/pg_peea.pdf</t>
  </si>
  <si>
    <t>https://plants.sc.egov.usda.gov/plantguide/pdf/pg_pepa8.pdf</t>
  </si>
  <si>
    <t>https://plants.sc.egov.usda.gov/plantguide/pdf/pg_pest2.pdf</t>
  </si>
  <si>
    <t>https://plants.sc.egov.usda.gov/plantguide/pdf/pg_pepa6.pdf</t>
  </si>
  <si>
    <t>https://plants.sc.egov.usda.gov/plantguide/pdf/pg_onvi.pdf</t>
  </si>
  <si>
    <t>MB, A, SA</t>
  </si>
  <si>
    <t>IS, BS, PJ, MB</t>
  </si>
  <si>
    <t>https://plants.sc.egov.usda.gov/plantguide/pdf/pg_meof.pdf</t>
  </si>
  <si>
    <t>20</t>
  </si>
  <si>
    <t>https://plants.sc.egov.usda.gov/factsheet/pdf/fs_loco6.pdf</t>
  </si>
  <si>
    <t>https://plants.sc.egov.usda.gov/plantguide/pdf/pg_viam.pdf</t>
  </si>
  <si>
    <t>https://plants.sc.egov.usda.gov/plantguide/pdf/pg_putr2.pdf</t>
  </si>
  <si>
    <t>Shepherdia argentea</t>
  </si>
  <si>
    <t>13</t>
  </si>
  <si>
    <t>https://plants.sc.egov.usda.gov/plantguide/pdf/pg_shar.pdf</t>
  </si>
  <si>
    <t>https://plants.sc.egov.usda.gov/plantguide/pdf/cs_prvi.pdf</t>
  </si>
  <si>
    <t>15</t>
  </si>
  <si>
    <t>WM, R, A, SA</t>
  </si>
  <si>
    <t>BS, JP, MB</t>
  </si>
  <si>
    <t>https://plants.sc.egov.usda.gov/plantguide/pdf/cs_riau.pdf</t>
  </si>
  <si>
    <t>R, MB, A, SA</t>
  </si>
  <si>
    <t>https://plants.sc.egov.usda.gov/plantguide/pdf/cs_epvi.pdf</t>
  </si>
  <si>
    <t>9</t>
  </si>
  <si>
    <t>https://plants.sc.egov.usda.gov/plantguide/pdf/cs_epne.pdf</t>
  </si>
  <si>
    <t>https://plants.sc.egov.usda.gov/plantguide/pdf/pg_save4.pdf</t>
  </si>
  <si>
    <t>https://plants.sc.egov.usda.gov/plantguide/pdf/pg_bapr5.pdf</t>
  </si>
  <si>
    <t>T/F</t>
  </si>
  <si>
    <t>0.06</t>
  </si>
  <si>
    <t>SDS, BB, BS, PJ</t>
  </si>
  <si>
    <t>BB, SDS, BS, PJ</t>
  </si>
  <si>
    <t>BG, SDS, IS, BS</t>
  </si>
  <si>
    <t>BB, SDS, BS, PJ, MB</t>
  </si>
  <si>
    <t>PJ, MB</t>
  </si>
  <si>
    <t>https://plants.sc.egov.usda.gov/plantguide/pdf/pg_chvi8.pdf</t>
  </si>
  <si>
    <t>0.12</t>
  </si>
  <si>
    <t>SDS, IS, BG, BS, PJ, MB</t>
  </si>
  <si>
    <t>https://plants.sc.egov.usda.gov/plantguide/pdf/pg_rowo.pdf</t>
  </si>
  <si>
    <t>PJ, MB, A, SA</t>
  </si>
  <si>
    <t>https://plants.sc.egov.usda.gov/plantguide/pdf/pg_artr2.pdf</t>
  </si>
  <si>
    <t>BB, SDS,BG, BS, PJ, MB, A SA</t>
  </si>
  <si>
    <t>BB, SDS,BG, BS, PJ</t>
  </si>
  <si>
    <t>BS, PJ, MB, A SA</t>
  </si>
  <si>
    <t>11</t>
  </si>
  <si>
    <t>https://plants.sc.egov.usda.gov/plantguide/pdf/pg_arno4.pdf</t>
  </si>
  <si>
    <t>SDS, BS, PJ, MB</t>
  </si>
  <si>
    <t>https://plants.sc.egov.usda.gov/plantguide/pdf/pg_atca2.pdf</t>
  </si>
  <si>
    <t>BB, SDS, BG, IS, BS, PJ, MB</t>
  </si>
  <si>
    <t>https://plants.sc.egov.usda.gov/plantguide/pdf/pg_atco.pdf</t>
  </si>
  <si>
    <t>4</t>
  </si>
  <si>
    <t>BB, SDS, BG, BS</t>
  </si>
  <si>
    <t>https://plants.sc.egov.usda.gov/plantguide/pdf/pg_amal2.pdf</t>
  </si>
  <si>
    <t>BS, PJ, MB, A, SA</t>
  </si>
  <si>
    <t>BS,PJ, MB, A, SA</t>
  </si>
  <si>
    <t>https://plants.sc.egov.usda.gov/plantguide/pdf/cs_rhtr.pdf</t>
  </si>
  <si>
    <t>https://plants.sc.egov.usda.gov/plantguide/pdf/cs_rhgl.pdf</t>
  </si>
  <si>
    <t>0.75-1.5</t>
  </si>
  <si>
    <t>https://plants.sc.egov.usda.gov/plantguide/pdf/pg_krla2.pdf</t>
  </si>
  <si>
    <t>0.06-0.25</t>
  </si>
  <si>
    <t>S-T</t>
  </si>
  <si>
    <t xml:space="preserve">2)  The "Seed:Common Name" column is where you will enter the species that you want in your mix.  You can enter this information one of two ways.  You can either use the drop down list that is available in each cell in that column or you can type in the species you want.  The catch with typing in the species is you have to spell/type it the way it appears in the inventory list.  Once you have selected the species you want you then select the variety in the "Variety" column.  This is done with the drop down list as well.  If you don't have a preference on the variety that we use or if the species doesn't have a varienty to choose please select "any" for the variety.  </t>
  </si>
  <si>
    <t>Prices are estimated as of November, 2021.  Prices change as new inventory is received.</t>
  </si>
  <si>
    <t>Monroe Mountain Ecosystem Restoration (3 Year) Year 1</t>
  </si>
  <si>
    <t>Year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</si>
</sst>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7" formatCode="&quot;$&quot;#,##0.00_);\(&quot;$&quot;#,##0.00\)"/>
    <numFmt numFmtId="44" formatCode="_(&quot;$&quot;* #,##0.00_);_(&quot;$&quot;* \(#,##0.00\);_(&quot;$&quot;* &quot;-&quot;??_);_(@_)"/>
    <numFmt numFmtId="43" formatCode="_(* #,##0.00_);_(* \(#,##0.00\);_(* &quot;-&quot;??_);_(@_)"/>
    <numFmt numFmtId="164" formatCode="&quot;$&quot;#,##0.00"/>
    <numFmt numFmtId="165" formatCode="0_);[Red]\(0\)"/>
    <numFmt numFmtId="166" formatCode="0.0000"/>
    <numFmt numFmtId="167" formatCode="&quot;$&quot;#,##0\ ;\(&quot;$&quot;#,##0\)"/>
    <numFmt numFmtId="168" formatCode="&quot;$&quot;#,##0.00\ ;\(&quot;$&quot;#,##0.00\)"/>
    <numFmt numFmtId="169" formatCode="&quot;$&quot;#,##0"/>
  </numFmts>
  <fonts count="17" x14ac:knownFonts="1">
    <font>
      <sz val="10"/>
      <name val="Arial"/>
    </font>
    <font>
      <sz val="10"/>
      <name val="Arial"/>
      <family val="2"/>
    </font>
    <font>
      <sz val="10"/>
      <name val="Arial"/>
      <family val="2"/>
    </font>
    <font>
      <b/>
      <sz val="10"/>
      <name val="Arial"/>
      <family val="2"/>
    </font>
    <font>
      <sz val="8"/>
      <name val="Arial"/>
      <family val="2"/>
    </font>
    <font>
      <b/>
      <sz val="10"/>
      <color indexed="10"/>
      <name val="Arial"/>
      <family val="2"/>
    </font>
    <font>
      <vertAlign val="superscript"/>
      <sz val="10"/>
      <name val="Arial"/>
      <family val="2"/>
    </font>
    <font>
      <b/>
      <sz val="10"/>
      <name val="Times New Roman"/>
      <family val="1"/>
    </font>
    <font>
      <sz val="10"/>
      <name val="Times New Roman"/>
      <family val="1"/>
    </font>
    <font>
      <sz val="10"/>
      <color indexed="10"/>
      <name val="Arial"/>
      <family val="2"/>
    </font>
    <font>
      <b/>
      <sz val="18"/>
      <name val="Arial"/>
      <family val="2"/>
    </font>
    <font>
      <b/>
      <sz val="12"/>
      <name val="Arial"/>
      <family val="2"/>
    </font>
    <font>
      <b/>
      <sz val="12"/>
      <color indexed="10"/>
      <name val="Arial"/>
      <family val="2"/>
    </font>
    <font>
      <sz val="10"/>
      <color rgb="FFFF0000"/>
      <name val="Arial"/>
      <family val="2"/>
    </font>
    <font>
      <i/>
      <sz val="10"/>
      <name val="Arial"/>
      <family val="2"/>
    </font>
    <font>
      <b/>
      <i/>
      <sz val="10"/>
      <name val="Arial"/>
      <family val="2"/>
    </font>
    <font>
      <u/>
      <sz val="10"/>
      <color theme="10"/>
      <name val="Arial"/>
      <family val="2"/>
    </font>
  </fonts>
  <fills count="1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rgb="FF99CCFF"/>
        <bgColor indexed="64"/>
      </patternFill>
    </fill>
    <fill>
      <patternFill patternType="solid">
        <fgColor rgb="FFFFFF99"/>
        <bgColor indexed="64"/>
      </patternFill>
    </fill>
    <fill>
      <patternFill patternType="solid">
        <fgColor rgb="FFCCFFCC"/>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92D050"/>
        <bgColor indexed="64"/>
      </patternFill>
    </fill>
  </fills>
  <borders count="52">
    <border>
      <left/>
      <right/>
      <top/>
      <bottom/>
      <diagonal/>
    </border>
    <border>
      <left/>
      <right/>
      <top style="double">
        <color indexed="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style="thick">
        <color auto="1"/>
      </left>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ck">
        <color auto="1"/>
      </top>
      <bottom style="thin">
        <color indexed="64"/>
      </bottom>
      <diagonal/>
    </border>
    <border>
      <left/>
      <right style="medium">
        <color indexed="64"/>
      </right>
      <top style="thick">
        <color auto="1"/>
      </top>
      <bottom style="thin">
        <color indexed="64"/>
      </bottom>
      <diagonal/>
    </border>
    <border>
      <left style="thick">
        <color auto="1"/>
      </left>
      <right/>
      <top style="thick">
        <color auto="1"/>
      </top>
      <bottom style="thin">
        <color indexed="64"/>
      </bottom>
      <diagonal/>
    </border>
  </borders>
  <cellStyleXfs count="55">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44"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10" fillId="0" borderId="0" applyNumberFormat="0" applyFont="0" applyFill="0" applyAlignment="0" applyProtection="0"/>
    <xf numFmtId="0" fontId="10" fillId="0" borderId="0" applyNumberFormat="0" applyFont="0" applyFill="0" applyAlignment="0" applyProtection="0"/>
    <xf numFmtId="0" fontId="10" fillId="0" borderId="0" applyNumberFormat="0" applyFont="0" applyFill="0" applyAlignment="0" applyProtection="0"/>
    <xf numFmtId="0" fontId="11" fillId="0" borderId="0" applyNumberFormat="0" applyFont="0" applyFill="0" applyAlignment="0" applyProtection="0"/>
    <xf numFmtId="0" fontId="11" fillId="0" borderId="0" applyNumberFormat="0" applyFont="0" applyFill="0" applyAlignment="0" applyProtection="0"/>
    <xf numFmtId="0" fontId="11" fillId="0" borderId="0" applyNumberFormat="0" applyFont="0" applyFill="0" applyAlignment="0" applyProtection="0"/>
    <xf numFmtId="0" fontId="2" fillId="0" borderId="0"/>
    <xf numFmtId="0" fontId="2" fillId="0" borderId="0"/>
    <xf numFmtId="0" fontId="2" fillId="0" borderId="1" applyNumberFormat="0" applyFont="0" applyBorder="0" applyAlignment="0" applyProtection="0"/>
    <xf numFmtId="0" fontId="2" fillId="0" borderId="1" applyNumberFormat="0" applyFont="0" applyBorder="0" applyAlignment="0" applyProtection="0"/>
    <xf numFmtId="0" fontId="2" fillId="0" borderId="1" applyNumberFormat="0" applyFont="0" applyBorder="0" applyAlignment="0" applyProtection="0"/>
    <xf numFmtId="0" fontId="16" fillId="0" borderId="0" applyNumberFormat="0" applyFill="0" applyBorder="0" applyAlignment="0" applyProtection="0"/>
  </cellStyleXfs>
  <cellXfs count="284">
    <xf numFmtId="0" fontId="0" fillId="0" borderId="0" xfId="0"/>
    <xf numFmtId="0" fontId="0" fillId="0" borderId="2" xfId="0" applyBorder="1"/>
    <xf numFmtId="164" fontId="0" fillId="0" borderId="2" xfId="0" applyNumberFormat="1" applyBorder="1"/>
    <xf numFmtId="2" fontId="0" fillId="0" borderId="2" xfId="0" applyNumberFormat="1" applyBorder="1"/>
    <xf numFmtId="3" fontId="0" fillId="0" borderId="2" xfId="0" applyNumberFormat="1" applyBorder="1"/>
    <xf numFmtId="2" fontId="1" fillId="0" borderId="2" xfId="0" applyNumberFormat="1" applyFont="1" applyBorder="1"/>
    <xf numFmtId="0" fontId="0" fillId="0" borderId="3" xfId="0" applyBorder="1"/>
    <xf numFmtId="0" fontId="3" fillId="0" borderId="0" xfId="0" applyFont="1"/>
    <xf numFmtId="0" fontId="7" fillId="0" borderId="0" xfId="0" applyFont="1" applyAlignment="1">
      <alignment horizontal="center"/>
    </xf>
    <xf numFmtId="0" fontId="8" fillId="0" borderId="0" xfId="0" applyFont="1"/>
    <xf numFmtId="49" fontId="7" fillId="0" borderId="0" xfId="0" applyNumberFormat="1" applyFont="1"/>
    <xf numFmtId="0" fontId="7" fillId="0" borderId="0" xfId="0" applyFont="1"/>
    <xf numFmtId="0" fontId="8" fillId="0" borderId="0" xfId="0" applyFont="1" applyBorder="1"/>
    <xf numFmtId="0" fontId="8" fillId="0" borderId="0" xfId="0" applyFont="1" applyFill="1" applyBorder="1"/>
    <xf numFmtId="0" fontId="8" fillId="0" borderId="0" xfId="0" applyFont="1" applyAlignment="1">
      <alignment horizontal="left"/>
    </xf>
    <xf numFmtId="0" fontId="8" fillId="0" borderId="0" xfId="0" applyFont="1" applyBorder="1" applyAlignment="1">
      <alignment horizontal="left"/>
    </xf>
    <xf numFmtId="49" fontId="8" fillId="0" borderId="0" xfId="0" applyNumberFormat="1" applyFont="1" applyAlignment="1">
      <alignment horizontal="left" vertical="center"/>
    </xf>
    <xf numFmtId="0" fontId="8" fillId="0" borderId="0" xfId="0" applyFont="1" applyAlignment="1">
      <alignment horizontal="left" vertical="center"/>
    </xf>
    <xf numFmtId="0" fontId="8" fillId="0" borderId="0" xfId="0" applyFont="1" applyFill="1" applyBorder="1" applyAlignment="1">
      <alignment horizontal="left"/>
    </xf>
    <xf numFmtId="0" fontId="0" fillId="0" borderId="4" xfId="0" applyBorder="1"/>
    <xf numFmtId="2" fontId="1" fillId="0" borderId="7" xfId="0" applyNumberFormat="1" applyFont="1" applyBorder="1"/>
    <xf numFmtId="164" fontId="0" fillId="0" borderId="7" xfId="0" applyNumberFormat="1" applyBorder="1"/>
    <xf numFmtId="0" fontId="0" fillId="0" borderId="7" xfId="0" applyBorder="1"/>
    <xf numFmtId="3" fontId="0" fillId="0" borderId="7" xfId="0" applyNumberFormat="1" applyBorder="1"/>
    <xf numFmtId="2" fontId="0" fillId="0" borderId="7" xfId="0" applyNumberFormat="1" applyBorder="1"/>
    <xf numFmtId="0" fontId="3" fillId="2" borderId="8" xfId="0" applyFont="1" applyFill="1" applyBorder="1" applyAlignment="1">
      <alignment horizontal="center" vertical="center" wrapText="1"/>
    </xf>
    <xf numFmtId="0" fontId="5" fillId="2" borderId="8" xfId="0" applyFont="1" applyFill="1" applyBorder="1" applyAlignment="1">
      <alignment horizontal="center" vertical="center" wrapText="1"/>
    </xf>
    <xf numFmtId="4" fontId="3" fillId="2" borderId="8"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166" fontId="3" fillId="2" borderId="8" xfId="0" applyNumberFormat="1" applyFont="1" applyFill="1" applyBorder="1" applyAlignment="1">
      <alignment horizontal="center" vertical="center" wrapText="1"/>
    </xf>
    <xf numFmtId="164" fontId="3" fillId="2" borderId="9" xfId="0" applyNumberFormat="1" applyFont="1" applyFill="1" applyBorder="1" applyAlignment="1">
      <alignment horizontal="center" vertical="center" wrapText="1"/>
    </xf>
    <xf numFmtId="0" fontId="7" fillId="0" borderId="0" xfId="0" applyFont="1" applyAlignment="1">
      <alignment horizontal="left"/>
    </xf>
    <xf numFmtId="0" fontId="2" fillId="0" borderId="0" xfId="0" applyFont="1" applyAlignment="1">
      <alignment horizontal="center"/>
    </xf>
    <xf numFmtId="0" fontId="0" fillId="0" borderId="11" xfId="0" applyBorder="1"/>
    <xf numFmtId="0" fontId="5" fillId="2" borderId="12" xfId="0" applyFont="1" applyFill="1" applyBorder="1" applyAlignment="1">
      <alignment horizontal="center" vertical="center" wrapText="1"/>
    </xf>
    <xf numFmtId="0" fontId="1" fillId="0" borderId="2" xfId="0" applyFont="1" applyBorder="1" applyProtection="1">
      <protection locked="0"/>
    </xf>
    <xf numFmtId="0" fontId="1" fillId="0" borderId="7" xfId="0" applyFont="1" applyBorder="1" applyProtection="1">
      <protection locked="0"/>
    </xf>
    <xf numFmtId="0" fontId="0" fillId="0" borderId="14" xfId="0" applyBorder="1"/>
    <xf numFmtId="0" fontId="5" fillId="0" borderId="0" xfId="0" applyFont="1" applyAlignment="1">
      <alignment horizontal="right"/>
    </xf>
    <xf numFmtId="0" fontId="2" fillId="0" borderId="0" xfId="0" applyFont="1" applyFill="1" applyAlignment="1">
      <alignment horizontal="center"/>
    </xf>
    <xf numFmtId="3" fontId="2" fillId="0" borderId="0" xfId="0" applyNumberFormat="1" applyFont="1" applyFill="1" applyAlignment="1">
      <alignment horizontal="center"/>
    </xf>
    <xf numFmtId="0" fontId="2" fillId="2" borderId="0" xfId="0" applyFont="1" applyFill="1"/>
    <xf numFmtId="44" fontId="0" fillId="0" borderId="4" xfId="15" applyFont="1" applyBorder="1" applyAlignment="1">
      <alignment horizontal="right"/>
    </xf>
    <xf numFmtId="9" fontId="0" fillId="0" borderId="0" xfId="0" applyNumberFormat="1" applyFill="1" applyBorder="1"/>
    <xf numFmtId="164" fontId="0" fillId="0" borderId="0" xfId="0" applyNumberFormat="1" applyFill="1" applyBorder="1"/>
    <xf numFmtId="0" fontId="0" fillId="0" borderId="0" xfId="0" applyFill="1" applyBorder="1"/>
    <xf numFmtId="2" fontId="0" fillId="0" borderId="15" xfId="0" applyNumberFormat="1" applyBorder="1"/>
    <xf numFmtId="0" fontId="3" fillId="3" borderId="2" xfId="0" applyFont="1" applyFill="1" applyBorder="1"/>
    <xf numFmtId="3" fontId="0" fillId="0" borderId="3" xfId="0" applyNumberFormat="1" applyFill="1" applyBorder="1" applyAlignment="1">
      <alignment horizontal="right"/>
    </xf>
    <xf numFmtId="2" fontId="0" fillId="0" borderId="4" xfId="0" applyNumberFormat="1" applyBorder="1" applyAlignment="1">
      <alignment horizontal="right"/>
    </xf>
    <xf numFmtId="0" fontId="2" fillId="0" borderId="0" xfId="0" applyFont="1" applyFill="1"/>
    <xf numFmtId="164" fontId="2" fillId="0" borderId="0" xfId="0" applyNumberFormat="1" applyFont="1" applyFill="1" applyAlignment="1">
      <alignment horizontal="center"/>
    </xf>
    <xf numFmtId="0" fontId="2" fillId="0" borderId="15" xfId="0" applyFont="1" applyFill="1" applyBorder="1"/>
    <xf numFmtId="2" fontId="2" fillId="0" borderId="0" xfId="0" applyNumberFormat="1" applyFont="1" applyFill="1"/>
    <xf numFmtId="0" fontId="3" fillId="0" borderId="0" xfId="0" applyNumberFormat="1" applyFont="1" applyFill="1" applyBorder="1" applyAlignment="1" applyProtection="1"/>
    <xf numFmtId="0" fontId="5" fillId="0" borderId="0" xfId="0" applyNumberFormat="1" applyFont="1" applyFill="1" applyBorder="1" applyAlignment="1" applyProtection="1"/>
    <xf numFmtId="164" fontId="3" fillId="0" borderId="0" xfId="0" applyNumberFormat="1" applyFont="1" applyFill="1" applyAlignment="1">
      <alignment horizontal="center"/>
    </xf>
    <xf numFmtId="0" fontId="3" fillId="0" borderId="0" xfId="0" applyNumberFormat="1" applyFont="1" applyFill="1" applyBorder="1" applyAlignment="1" applyProtection="1">
      <alignment horizontal="center"/>
    </xf>
    <xf numFmtId="0" fontId="3" fillId="0" borderId="0" xfId="0" applyFont="1" applyFill="1" applyAlignment="1">
      <alignment horizontal="center"/>
    </xf>
    <xf numFmtId="3" fontId="3" fillId="0" borderId="0" xfId="0" applyNumberFormat="1" applyFont="1" applyFill="1" applyAlignment="1">
      <alignment horizontal="center"/>
    </xf>
    <xf numFmtId="0" fontId="3" fillId="0" borderId="17" xfId="0" applyNumberFormat="1" applyFont="1" applyFill="1" applyBorder="1" applyAlignment="1" applyProtection="1"/>
    <xf numFmtId="2" fontId="3" fillId="0" borderId="0" xfId="0" applyNumberFormat="1" applyFont="1" applyFill="1" applyAlignment="1"/>
    <xf numFmtId="0" fontId="2" fillId="4" borderId="0" xfId="0" applyFont="1" applyFill="1"/>
    <xf numFmtId="0" fontId="2" fillId="3" borderId="0" xfId="0" applyFont="1" applyFill="1"/>
    <xf numFmtId="0" fontId="3" fillId="0" borderId="0" xfId="0" applyFont="1" applyFill="1" applyBorder="1" applyAlignment="1"/>
    <xf numFmtId="164" fontId="3" fillId="0" borderId="0" xfId="0" applyNumberFormat="1" applyFont="1" applyFill="1" applyBorder="1" applyAlignment="1">
      <alignment horizontal="center"/>
    </xf>
    <xf numFmtId="0" fontId="3" fillId="0" borderId="0" xfId="0" applyFont="1" applyFill="1" applyBorder="1" applyAlignment="1">
      <alignment horizontal="center"/>
    </xf>
    <xf numFmtId="3" fontId="3" fillId="0" borderId="0" xfId="0" applyNumberFormat="1" applyFont="1" applyFill="1" applyBorder="1" applyAlignment="1">
      <alignment horizontal="center"/>
    </xf>
    <xf numFmtId="0" fontId="3" fillId="0" borderId="17" xfId="0" applyFont="1" applyFill="1" applyBorder="1" applyAlignment="1"/>
    <xf numFmtId="2" fontId="3" fillId="0" borderId="0" xfId="0" applyNumberFormat="1" applyFont="1" applyFill="1" applyBorder="1" applyAlignment="1"/>
    <xf numFmtId="0" fontId="2" fillId="0" borderId="0" xfId="0" applyFont="1" applyFill="1" applyBorder="1"/>
    <xf numFmtId="0" fontId="3" fillId="0" borderId="18" xfId="0" applyFont="1" applyFill="1" applyBorder="1" applyAlignment="1">
      <alignment horizontal="left" textRotation="90" wrapText="1"/>
    </xf>
    <xf numFmtId="164" fontId="3" fillId="0" borderId="18" xfId="0" applyNumberFormat="1" applyFont="1" applyFill="1" applyBorder="1" applyAlignment="1">
      <alignment horizontal="left" textRotation="90" wrapText="1"/>
    </xf>
    <xf numFmtId="3" fontId="3" fillId="0" borderId="18" xfId="0" applyNumberFormat="1" applyFont="1" applyFill="1" applyBorder="1" applyAlignment="1">
      <alignment horizontal="left" textRotation="90" wrapText="1"/>
    </xf>
    <xf numFmtId="0" fontId="3" fillId="0" borderId="7" xfId="0" applyFont="1" applyFill="1" applyBorder="1" applyAlignment="1">
      <alignment horizontal="left" textRotation="90" wrapText="1"/>
    </xf>
    <xf numFmtId="2" fontId="3" fillId="0" borderId="18" xfId="0" applyNumberFormat="1" applyFont="1" applyFill="1" applyBorder="1" applyAlignment="1">
      <alignment horizontal="left" textRotation="90" wrapText="1"/>
    </xf>
    <xf numFmtId="0" fontId="3" fillId="0" borderId="18" xfId="0" applyFont="1" applyFill="1" applyBorder="1"/>
    <xf numFmtId="7" fontId="2" fillId="2" borderId="0" xfId="0" applyNumberFormat="1" applyFont="1" applyFill="1" applyAlignment="1">
      <alignment horizontal="center"/>
    </xf>
    <xf numFmtId="0" fontId="2" fillId="2" borderId="0" xfId="0" applyFont="1" applyFill="1" applyAlignment="1">
      <alignment horizontal="center"/>
    </xf>
    <xf numFmtId="3" fontId="2" fillId="2" borderId="0" xfId="0" applyNumberFormat="1" applyFont="1" applyFill="1" applyAlignment="1">
      <alignment horizontal="center"/>
    </xf>
    <xf numFmtId="0" fontId="2" fillId="2" borderId="17" xfId="0" applyFont="1" applyFill="1" applyBorder="1"/>
    <xf numFmtId="2" fontId="2" fillId="2" borderId="0" xfId="0" applyNumberFormat="1" applyFont="1" applyFill="1"/>
    <xf numFmtId="165" fontId="2" fillId="2" borderId="0" xfId="0" applyNumberFormat="1" applyFont="1" applyFill="1"/>
    <xf numFmtId="7" fontId="2" fillId="0" borderId="0" xfId="0" applyNumberFormat="1" applyFont="1" applyFill="1" applyAlignment="1">
      <alignment horizontal="center"/>
    </xf>
    <xf numFmtId="0" fontId="2" fillId="0" borderId="17" xfId="0" applyFont="1" applyFill="1" applyBorder="1"/>
    <xf numFmtId="165" fontId="2" fillId="0" borderId="0" xfId="0" applyNumberFormat="1" applyFont="1" applyFill="1"/>
    <xf numFmtId="0" fontId="2" fillId="5" borderId="0" xfId="0" applyFont="1" applyFill="1"/>
    <xf numFmtId="7" fontId="2" fillId="5" borderId="0" xfId="0" applyNumberFormat="1" applyFont="1" applyFill="1" applyAlignment="1">
      <alignment horizontal="center"/>
    </xf>
    <xf numFmtId="0" fontId="2" fillId="5" borderId="0" xfId="0" applyFont="1" applyFill="1" applyAlignment="1">
      <alignment horizontal="center"/>
    </xf>
    <xf numFmtId="3" fontId="2" fillId="5" borderId="0" xfId="0" applyNumberFormat="1" applyFont="1" applyFill="1" applyAlignment="1">
      <alignment horizontal="center"/>
    </xf>
    <xf numFmtId="0" fontId="2" fillId="5" borderId="17" xfId="0" applyFont="1" applyFill="1" applyBorder="1"/>
    <xf numFmtId="2" fontId="2" fillId="5" borderId="0" xfId="0" applyNumberFormat="1" applyFont="1" applyFill="1"/>
    <xf numFmtId="165" fontId="2" fillId="5" borderId="0" xfId="0" applyNumberFormat="1" applyFont="1" applyFill="1"/>
    <xf numFmtId="164" fontId="2" fillId="4" borderId="0" xfId="0" applyNumberFormat="1" applyFont="1" applyFill="1" applyAlignment="1">
      <alignment horizontal="center"/>
    </xf>
    <xf numFmtId="0" fontId="2" fillId="0" borderId="0" xfId="0" quotePrefix="1" applyFont="1" applyFill="1"/>
    <xf numFmtId="7" fontId="2" fillId="3" borderId="0" xfId="0" applyNumberFormat="1" applyFont="1" applyFill="1" applyAlignment="1">
      <alignment horizontal="center"/>
    </xf>
    <xf numFmtId="0" fontId="2" fillId="3" borderId="0" xfId="0" applyFont="1" applyFill="1" applyAlignment="1">
      <alignment horizontal="center"/>
    </xf>
    <xf numFmtId="3" fontId="2" fillId="3" borderId="0" xfId="0" applyNumberFormat="1" applyFont="1" applyFill="1" applyAlignment="1">
      <alignment horizontal="center"/>
    </xf>
    <xf numFmtId="0" fontId="2" fillId="3" borderId="17" xfId="0" applyFont="1" applyFill="1" applyBorder="1"/>
    <xf numFmtId="2" fontId="2" fillId="3" borderId="0" xfId="0" applyNumberFormat="1" applyFont="1" applyFill="1"/>
    <xf numFmtId="165" fontId="2" fillId="3" borderId="0" xfId="0" applyNumberFormat="1" applyFont="1" applyFill="1"/>
    <xf numFmtId="0" fontId="2" fillId="2" borderId="0" xfId="0" applyNumberFormat="1" applyFont="1" applyFill="1" applyBorder="1" applyAlignment="1" applyProtection="1">
      <alignment horizontal="center"/>
    </xf>
    <xf numFmtId="0" fontId="2" fillId="2" borderId="17" xfId="0" applyNumberFormat="1" applyFont="1" applyFill="1" applyBorder="1" applyAlignment="1" applyProtection="1"/>
    <xf numFmtId="164" fontId="2" fillId="0" borderId="0" xfId="0" applyNumberFormat="1" applyFont="1" applyFill="1" applyBorder="1" applyAlignment="1">
      <alignment horizontal="center"/>
    </xf>
    <xf numFmtId="49" fontId="2" fillId="0" borderId="0" xfId="0" applyNumberFormat="1" applyFont="1" applyFill="1"/>
    <xf numFmtId="0" fontId="2" fillId="0" borderId="0" xfId="0" applyNumberFormat="1" applyFont="1" applyFill="1" applyBorder="1" applyAlignment="1" applyProtection="1"/>
    <xf numFmtId="0" fontId="2" fillId="0" borderId="0" xfId="0" applyNumberFormat="1" applyFont="1" applyFill="1" applyBorder="1" applyAlignment="1" applyProtection="1">
      <alignment horizontal="center"/>
    </xf>
    <xf numFmtId="0" fontId="2" fillId="0" borderId="0" xfId="0" applyFont="1"/>
    <xf numFmtId="7" fontId="2" fillId="0" borderId="0" xfId="0" applyNumberFormat="1" applyFont="1" applyAlignment="1">
      <alignment horizontal="center"/>
    </xf>
    <xf numFmtId="3" fontId="2" fillId="0" borderId="0" xfId="0" applyNumberFormat="1" applyFont="1" applyAlignment="1">
      <alignment horizontal="center"/>
    </xf>
    <xf numFmtId="0" fontId="2" fillId="6" borderId="0" xfId="0" applyFont="1" applyFill="1"/>
    <xf numFmtId="164" fontId="2" fillId="6" borderId="0" xfId="0" applyNumberFormat="1" applyFont="1" applyFill="1" applyAlignment="1">
      <alignment horizontal="center"/>
    </xf>
    <xf numFmtId="0" fontId="2" fillId="6" borderId="0" xfId="0" applyFont="1" applyFill="1" applyAlignment="1">
      <alignment horizontal="center"/>
    </xf>
    <xf numFmtId="3" fontId="2" fillId="6" borderId="0" xfId="0" applyNumberFormat="1" applyFont="1" applyFill="1" applyAlignment="1">
      <alignment horizontal="center"/>
    </xf>
    <xf numFmtId="0" fontId="2" fillId="6" borderId="17" xfId="0" applyFont="1" applyFill="1" applyBorder="1"/>
    <xf numFmtId="2" fontId="2" fillId="6" borderId="0" xfId="0" applyNumberFormat="1" applyFont="1" applyFill="1"/>
    <xf numFmtId="165" fontId="2" fillId="6" borderId="0" xfId="0" applyNumberFormat="1" applyFont="1" applyFill="1"/>
    <xf numFmtId="164" fontId="2" fillId="0" borderId="0" xfId="0" applyNumberFormat="1" applyFont="1" applyAlignment="1">
      <alignment horizontal="center"/>
    </xf>
    <xf numFmtId="3" fontId="2" fillId="3" borderId="19" xfId="0" applyNumberFormat="1" applyFont="1" applyFill="1" applyBorder="1" applyAlignment="1">
      <alignment horizontal="center"/>
    </xf>
    <xf numFmtId="1" fontId="2" fillId="0" borderId="0" xfId="0" applyNumberFormat="1" applyFont="1" applyFill="1"/>
    <xf numFmtId="0" fontId="2" fillId="7" borderId="0" xfId="0" applyFont="1" applyFill="1"/>
    <xf numFmtId="7" fontId="2" fillId="7" borderId="0" xfId="0" applyNumberFormat="1" applyFont="1" applyFill="1" applyAlignment="1">
      <alignment horizontal="center"/>
    </xf>
    <xf numFmtId="0" fontId="2" fillId="7" borderId="0" xfId="0" applyFont="1" applyFill="1" applyAlignment="1">
      <alignment horizontal="center"/>
    </xf>
    <xf numFmtId="3" fontId="2" fillId="7" borderId="0" xfId="0" applyNumberFormat="1" applyFont="1" applyFill="1" applyAlignment="1">
      <alignment horizontal="center"/>
    </xf>
    <xf numFmtId="0" fontId="2" fillId="7" borderId="17" xfId="0" applyFont="1" applyFill="1" applyBorder="1"/>
    <xf numFmtId="2" fontId="2" fillId="7" borderId="0" xfId="0" applyNumberFormat="1" applyFont="1" applyFill="1"/>
    <xf numFmtId="7" fontId="2" fillId="6" borderId="0" xfId="0" applyNumberFormat="1" applyFont="1" applyFill="1" applyAlignment="1">
      <alignment horizontal="center"/>
    </xf>
    <xf numFmtId="0" fontId="13" fillId="2" borderId="0" xfId="0" applyFont="1" applyFill="1"/>
    <xf numFmtId="0" fontId="13" fillId="0" borderId="17" xfId="0" applyFont="1" applyFill="1" applyBorder="1"/>
    <xf numFmtId="0" fontId="13" fillId="0" borderId="0" xfId="0" applyFont="1" applyFill="1"/>
    <xf numFmtId="165" fontId="13" fillId="3" borderId="0" xfId="0" applyNumberFormat="1" applyFont="1" applyFill="1"/>
    <xf numFmtId="2" fontId="13" fillId="6" borderId="0" xfId="0" applyNumberFormat="1" applyFont="1" applyFill="1"/>
    <xf numFmtId="2" fontId="13" fillId="0" borderId="0" xfId="0" applyNumberFormat="1" applyFont="1" applyFill="1"/>
    <xf numFmtId="0" fontId="13" fillId="6" borderId="0" xfId="0" applyFont="1" applyFill="1"/>
    <xf numFmtId="0" fontId="13" fillId="3" borderId="0" xfId="0" applyFont="1" applyFill="1"/>
    <xf numFmtId="0" fontId="13" fillId="6" borderId="17" xfId="0" applyFont="1" applyFill="1" applyBorder="1"/>
    <xf numFmtId="2" fontId="13" fillId="3" borderId="0" xfId="0" applyNumberFormat="1" applyFont="1" applyFill="1"/>
    <xf numFmtId="165" fontId="13" fillId="0" borderId="0" xfId="0" applyNumberFormat="1" applyFont="1" applyFill="1"/>
    <xf numFmtId="0" fontId="13" fillId="3" borderId="17" xfId="0" applyFont="1" applyFill="1" applyBorder="1"/>
    <xf numFmtId="0" fontId="2" fillId="0" borderId="0" xfId="49" applyFont="1" applyFill="1"/>
    <xf numFmtId="164" fontId="2" fillId="0" borderId="0" xfId="49" applyNumberFormat="1" applyFont="1" applyFill="1" applyAlignment="1">
      <alignment horizontal="center"/>
    </xf>
    <xf numFmtId="7" fontId="2" fillId="0" borderId="0" xfId="49" applyNumberFormat="1" applyFont="1" applyFill="1" applyAlignment="1">
      <alignment horizontal="center"/>
    </xf>
    <xf numFmtId="0" fontId="2" fillId="0" borderId="0" xfId="49" applyFont="1" applyFill="1" applyAlignment="1">
      <alignment horizontal="center"/>
    </xf>
    <xf numFmtId="3" fontId="2" fillId="0" borderId="0" xfId="49" applyNumberFormat="1" applyFont="1" applyFill="1" applyAlignment="1">
      <alignment horizontal="center"/>
    </xf>
    <xf numFmtId="2" fontId="2" fillId="0" borderId="0" xfId="49" applyNumberFormat="1" applyFont="1" applyFill="1"/>
    <xf numFmtId="6" fontId="2" fillId="8" borderId="7" xfId="0" applyNumberFormat="1" applyFont="1" applyFill="1" applyBorder="1" applyAlignment="1" applyProtection="1">
      <alignment horizontal="center" vertical="center"/>
      <protection locked="0"/>
    </xf>
    <xf numFmtId="0" fontId="1" fillId="8" borderId="21" xfId="0" applyFont="1" applyFill="1" applyBorder="1" applyProtection="1">
      <protection locked="0"/>
    </xf>
    <xf numFmtId="0" fontId="1" fillId="8" borderId="20" xfId="0" applyFont="1" applyFill="1" applyBorder="1" applyProtection="1">
      <protection locked="0"/>
    </xf>
    <xf numFmtId="0" fontId="1" fillId="8" borderId="22" xfId="0" applyFont="1" applyFill="1" applyBorder="1" applyProtection="1">
      <protection locked="0"/>
    </xf>
    <xf numFmtId="0" fontId="1" fillId="8" borderId="23" xfId="0" applyFont="1" applyFill="1" applyBorder="1" applyProtection="1">
      <protection locked="0"/>
    </xf>
    <xf numFmtId="0" fontId="12" fillId="0" borderId="0" xfId="0" applyNumberFormat="1" applyFont="1" applyFill="1" applyBorder="1" applyAlignment="1" applyProtection="1"/>
    <xf numFmtId="0" fontId="2" fillId="0" borderId="17" xfId="0" applyNumberFormat="1" applyFont="1" applyFill="1" applyBorder="1" applyAlignment="1" applyProtection="1"/>
    <xf numFmtId="0" fontId="0" fillId="0" borderId="11" xfId="0" applyBorder="1" applyAlignment="1">
      <alignment wrapText="1"/>
    </xf>
    <xf numFmtId="0" fontId="0" fillId="0" borderId="11" xfId="0" applyBorder="1" applyAlignment="1">
      <alignment horizontal="left"/>
    </xf>
    <xf numFmtId="0" fontId="2" fillId="9" borderId="0" xfId="0" applyFont="1" applyFill="1"/>
    <xf numFmtId="0" fontId="14" fillId="0" borderId="0" xfId="0" applyFont="1" applyFill="1"/>
    <xf numFmtId="0" fontId="15" fillId="0" borderId="0" xfId="0" applyNumberFormat="1" applyFont="1" applyFill="1" applyBorder="1" applyAlignment="1" applyProtection="1"/>
    <xf numFmtId="0" fontId="15" fillId="0" borderId="0" xfId="0" applyFont="1" applyFill="1" applyBorder="1" applyAlignment="1"/>
    <xf numFmtId="0" fontId="15" fillId="0" borderId="18" xfId="0" applyFont="1" applyFill="1" applyBorder="1" applyAlignment="1">
      <alignment horizontal="left" textRotation="90" wrapText="1"/>
    </xf>
    <xf numFmtId="0" fontId="14" fillId="2" borderId="0" xfId="0" applyFont="1" applyFill="1"/>
    <xf numFmtId="0" fontId="14" fillId="5" borderId="0" xfId="0" applyFont="1" applyFill="1"/>
    <xf numFmtId="0" fontId="14" fillId="4" borderId="0" xfId="0" applyFont="1" applyFill="1"/>
    <xf numFmtId="0" fontId="14" fillId="3" borderId="0" xfId="0" applyFont="1" applyFill="1"/>
    <xf numFmtId="0" fontId="14" fillId="0" borderId="0" xfId="0" applyNumberFormat="1" applyFont="1" applyFill="1" applyBorder="1" applyAlignment="1" applyProtection="1"/>
    <xf numFmtId="0" fontId="14" fillId="6" borderId="0" xfId="0" applyNumberFormat="1" applyFont="1" applyFill="1" applyBorder="1" applyAlignment="1" applyProtection="1"/>
    <xf numFmtId="0" fontId="14" fillId="0" borderId="0" xfId="0" applyFont="1"/>
    <xf numFmtId="0" fontId="14" fillId="7" borderId="0" xfId="0" applyFont="1" applyFill="1"/>
    <xf numFmtId="0" fontId="14" fillId="6" borderId="0" xfId="0" applyFont="1" applyFill="1"/>
    <xf numFmtId="1" fontId="14" fillId="0" borderId="0" xfId="0" applyNumberFormat="1" applyFont="1" applyFill="1"/>
    <xf numFmtId="169" fontId="3" fillId="3" borderId="2" xfId="0" applyNumberFormat="1" applyFont="1" applyFill="1" applyBorder="1"/>
    <xf numFmtId="169" fontId="0" fillId="0" borderId="6" xfId="0" applyNumberFormat="1" applyBorder="1"/>
    <xf numFmtId="169" fontId="0" fillId="0" borderId="16" xfId="0" applyNumberFormat="1" applyBorder="1"/>
    <xf numFmtId="3" fontId="2" fillId="3" borderId="0" xfId="0" applyNumberFormat="1" applyFont="1" applyFill="1" applyBorder="1" applyAlignment="1">
      <alignment horizontal="center"/>
    </xf>
    <xf numFmtId="3" fontId="2" fillId="2" borderId="19" xfId="0" applyNumberFormat="1" applyFont="1" applyFill="1" applyBorder="1" applyAlignment="1">
      <alignment horizontal="center"/>
    </xf>
    <xf numFmtId="0" fontId="0" fillId="0" borderId="0" xfId="0" applyFill="1"/>
    <xf numFmtId="0" fontId="0" fillId="0" borderId="0" xfId="0" applyAlignment="1">
      <alignment horizontal="center"/>
    </xf>
    <xf numFmtId="49" fontId="0" fillId="0" borderId="0" xfId="0" applyNumberFormat="1" applyAlignment="1">
      <alignment horizontal="center"/>
    </xf>
    <xf numFmtId="0" fontId="2" fillId="0" borderId="14" xfId="0" applyFont="1" applyFill="1" applyBorder="1" applyAlignment="1">
      <alignment horizontal="left" textRotation="90" wrapText="1"/>
    </xf>
    <xf numFmtId="0" fontId="2" fillId="0" borderId="4" xfId="0" applyFont="1" applyFill="1" applyBorder="1" applyAlignment="1">
      <alignment horizontal="left" textRotation="90" wrapText="1"/>
    </xf>
    <xf numFmtId="0" fontId="14" fillId="0" borderId="4" xfId="0" applyFont="1" applyFill="1" applyBorder="1" applyAlignment="1">
      <alignment horizontal="left" textRotation="90" wrapText="1"/>
    </xf>
    <xf numFmtId="0" fontId="2" fillId="0" borderId="42" xfId="0" applyFont="1" applyFill="1" applyBorder="1" applyAlignment="1">
      <alignment horizontal="left" textRotation="90" wrapText="1"/>
    </xf>
    <xf numFmtId="0" fontId="0" fillId="0" borderId="43" xfId="0" applyFill="1" applyBorder="1"/>
    <xf numFmtId="0" fontId="0" fillId="0" borderId="44" xfId="0" applyFill="1" applyBorder="1"/>
    <xf numFmtId="0" fontId="2" fillId="0" borderId="37" xfId="0" applyFont="1" applyFill="1" applyBorder="1" applyAlignment="1">
      <alignment horizontal="center" textRotation="90" wrapText="1"/>
    </xf>
    <xf numFmtId="0" fontId="2" fillId="0" borderId="4" xfId="0" applyNumberFormat="1" applyFont="1" applyFill="1" applyBorder="1" applyAlignment="1">
      <alignment horizontal="center" textRotation="90" wrapText="1"/>
    </xf>
    <xf numFmtId="49" fontId="2" fillId="0" borderId="4" xfId="0" applyNumberFormat="1" applyFont="1" applyFill="1" applyBorder="1" applyAlignment="1">
      <alignment horizontal="center" textRotation="90" wrapText="1"/>
    </xf>
    <xf numFmtId="0" fontId="2" fillId="0" borderId="38" xfId="0" applyFont="1" applyFill="1" applyBorder="1" applyAlignment="1">
      <alignment horizontal="center" textRotation="90" wrapText="1"/>
    </xf>
    <xf numFmtId="0" fontId="2" fillId="0" borderId="4" xfId="0" applyFont="1" applyFill="1" applyBorder="1" applyAlignment="1">
      <alignment horizontal="center" textRotation="90" wrapText="1"/>
    </xf>
    <xf numFmtId="0" fontId="2" fillId="0" borderId="39" xfId="0" applyFont="1" applyFill="1" applyBorder="1" applyAlignment="1">
      <alignment horizontal="center" textRotation="90" wrapText="1"/>
    </xf>
    <xf numFmtId="0" fontId="2" fillId="0" borderId="34" xfId="0" applyFont="1" applyBorder="1" applyAlignment="1">
      <alignment horizontal="center"/>
    </xf>
    <xf numFmtId="0" fontId="0" fillId="0" borderId="0" xfId="0" applyFill="1" applyBorder="1" applyAlignment="1">
      <alignment horizontal="center"/>
    </xf>
    <xf numFmtId="49" fontId="0" fillId="0" borderId="0" xfId="0" applyNumberFormat="1" applyFill="1" applyBorder="1" applyAlignment="1">
      <alignment horizontal="center"/>
    </xf>
    <xf numFmtId="0" fontId="0" fillId="0" borderId="29" xfId="0" applyFill="1" applyBorder="1" applyAlignment="1">
      <alignment horizontal="center"/>
    </xf>
    <xf numFmtId="0" fontId="0" fillId="0" borderId="30" xfId="0" applyFill="1" applyBorder="1" applyAlignment="1">
      <alignment horizontal="center"/>
    </xf>
    <xf numFmtId="0" fontId="0" fillId="0" borderId="0" xfId="0" applyFill="1" applyAlignment="1">
      <alignment horizontal="center"/>
    </xf>
    <xf numFmtId="0" fontId="2" fillId="0" borderId="34" xfId="0" applyFont="1" applyFill="1" applyBorder="1" applyAlignment="1">
      <alignment horizontal="center"/>
    </xf>
    <xf numFmtId="0" fontId="2" fillId="0" borderId="0" xfId="0" applyFont="1" applyFill="1" applyBorder="1" applyAlignment="1">
      <alignment horizontal="center"/>
    </xf>
    <xf numFmtId="0" fontId="0" fillId="0" borderId="0" xfId="0" applyBorder="1" applyAlignment="1">
      <alignment horizontal="center"/>
    </xf>
    <xf numFmtId="49" fontId="2" fillId="0" borderId="0" xfId="0" applyNumberFormat="1" applyFont="1" applyFill="1" applyBorder="1" applyAlignment="1">
      <alignment horizontal="center"/>
    </xf>
    <xf numFmtId="0" fontId="2" fillId="0" borderId="34" xfId="49" applyFont="1" applyFill="1" applyBorder="1" applyAlignment="1">
      <alignment horizontal="center"/>
    </xf>
    <xf numFmtId="0" fontId="2" fillId="2" borderId="34" xfId="0" applyFont="1" applyFill="1" applyBorder="1" applyAlignment="1">
      <alignment horizontal="center"/>
    </xf>
    <xf numFmtId="0" fontId="0" fillId="10" borderId="0" xfId="0" applyFill="1" applyBorder="1" applyAlignment="1">
      <alignment horizontal="center"/>
    </xf>
    <xf numFmtId="0" fontId="2" fillId="6" borderId="34" xfId="0" applyFont="1" applyFill="1" applyBorder="1" applyAlignment="1">
      <alignment horizontal="center"/>
    </xf>
    <xf numFmtId="0" fontId="2" fillId="3" borderId="34" xfId="0" applyFont="1" applyFill="1" applyBorder="1" applyAlignment="1">
      <alignment horizontal="center"/>
    </xf>
    <xf numFmtId="0" fontId="2" fillId="7" borderId="34" xfId="0" applyFont="1" applyFill="1" applyBorder="1" applyAlignment="1">
      <alignment horizontal="center"/>
    </xf>
    <xf numFmtId="0" fontId="2" fillId="4" borderId="34" xfId="0" applyFont="1" applyFill="1" applyBorder="1" applyAlignment="1">
      <alignment horizontal="center"/>
    </xf>
    <xf numFmtId="0" fontId="2" fillId="5" borderId="34" xfId="0" applyFont="1" applyFill="1" applyBorder="1" applyAlignment="1">
      <alignment horizontal="center"/>
    </xf>
    <xf numFmtId="0" fontId="2" fillId="5" borderId="35" xfId="0" applyFont="1" applyFill="1" applyBorder="1" applyAlignment="1">
      <alignment horizontal="center"/>
    </xf>
    <xf numFmtId="0" fontId="0" fillId="0" borderId="36" xfId="0" applyFill="1" applyBorder="1" applyAlignment="1">
      <alignment horizontal="center"/>
    </xf>
    <xf numFmtId="49" fontId="0" fillId="0" borderId="36" xfId="0" applyNumberFormat="1" applyFill="1" applyBorder="1" applyAlignment="1">
      <alignment horizontal="center"/>
    </xf>
    <xf numFmtId="0" fontId="0" fillId="0" borderId="31" xfId="0" applyFill="1" applyBorder="1" applyAlignment="1">
      <alignment horizontal="center"/>
    </xf>
    <xf numFmtId="0" fontId="0" fillId="0" borderId="11" xfId="0" applyFill="1" applyBorder="1" applyAlignment="1">
      <alignment horizontal="center"/>
    </xf>
    <xf numFmtId="0" fontId="0" fillId="0" borderId="32" xfId="0" applyFill="1" applyBorder="1" applyAlignment="1">
      <alignment horizontal="center"/>
    </xf>
    <xf numFmtId="0" fontId="0" fillId="10" borderId="30" xfId="0" applyFill="1" applyBorder="1" applyAlignment="1">
      <alignment horizontal="center"/>
    </xf>
    <xf numFmtId="0" fontId="2" fillId="0" borderId="0" xfId="0" applyFont="1" applyFill="1" applyBorder="1" applyAlignment="1">
      <alignment horizontal="center" textRotation="90" wrapText="1"/>
    </xf>
    <xf numFmtId="0" fontId="16" fillId="0" borderId="0" xfId="54" applyFill="1"/>
    <xf numFmtId="0" fontId="0" fillId="10" borderId="29" xfId="0" applyFill="1" applyBorder="1" applyAlignment="1">
      <alignment horizontal="center"/>
    </xf>
    <xf numFmtId="0" fontId="2" fillId="0" borderId="26" xfId="0" applyFont="1" applyFill="1" applyBorder="1" applyAlignment="1">
      <alignment horizontal="center"/>
    </xf>
    <xf numFmtId="49" fontId="2" fillId="0" borderId="38" xfId="0" applyNumberFormat="1" applyFont="1" applyFill="1" applyBorder="1" applyAlignment="1">
      <alignment horizontal="center" textRotation="90" wrapText="1"/>
    </xf>
    <xf numFmtId="49" fontId="0" fillId="0" borderId="29" xfId="0" applyNumberFormat="1" applyFill="1" applyBorder="1" applyAlignment="1">
      <alignment horizontal="center"/>
    </xf>
    <xf numFmtId="49" fontId="2" fillId="0" borderId="29" xfId="0" applyNumberFormat="1" applyFont="1" applyFill="1" applyBorder="1" applyAlignment="1">
      <alignment horizontal="center"/>
    </xf>
    <xf numFmtId="49" fontId="0" fillId="0" borderId="31" xfId="0" applyNumberFormat="1" applyFill="1" applyBorder="1" applyAlignment="1">
      <alignment horizontal="center"/>
    </xf>
    <xf numFmtId="0" fontId="2" fillId="0" borderId="28" xfId="0" applyFont="1" applyFill="1" applyBorder="1" applyAlignment="1">
      <alignment horizontal="center"/>
    </xf>
    <xf numFmtId="49" fontId="2" fillId="0" borderId="39" xfId="0" applyNumberFormat="1" applyFont="1" applyFill="1" applyBorder="1" applyAlignment="1">
      <alignment horizontal="center" textRotation="90" wrapText="1"/>
    </xf>
    <xf numFmtId="49" fontId="0" fillId="0" borderId="30" xfId="0" applyNumberFormat="1" applyFill="1" applyBorder="1" applyAlignment="1">
      <alignment horizontal="center"/>
    </xf>
    <xf numFmtId="49" fontId="2" fillId="0" borderId="30" xfId="0" applyNumberFormat="1" applyFont="1" applyFill="1" applyBorder="1" applyAlignment="1">
      <alignment horizontal="center"/>
    </xf>
    <xf numFmtId="49" fontId="0" fillId="0" borderId="32" xfId="0" applyNumberFormat="1" applyFill="1" applyBorder="1" applyAlignment="1">
      <alignment horizontal="center"/>
    </xf>
    <xf numFmtId="0" fontId="2" fillId="0" borderId="29" xfId="0" applyFont="1" applyFill="1" applyBorder="1" applyAlignment="1">
      <alignment horizontal="center"/>
    </xf>
    <xf numFmtId="0" fontId="2" fillId="0" borderId="30" xfId="0" applyFont="1" applyFill="1" applyBorder="1" applyAlignment="1">
      <alignment horizontal="center"/>
    </xf>
    <xf numFmtId="0" fontId="2" fillId="0" borderId="43" xfId="0" applyFont="1" applyFill="1" applyBorder="1"/>
    <xf numFmtId="0" fontId="2" fillId="0" borderId="41" xfId="0" applyFont="1" applyBorder="1" applyAlignment="1"/>
    <xf numFmtId="0" fontId="5" fillId="0" borderId="5" xfId="0" applyFont="1" applyBorder="1" applyAlignment="1">
      <alignment horizontal="center"/>
    </xf>
    <xf numFmtId="0" fontId="0" fillId="0" borderId="27" xfId="0" applyBorder="1"/>
    <xf numFmtId="0" fontId="5" fillId="0" borderId="13" xfId="0" applyFont="1" applyBorder="1" applyAlignment="1">
      <alignment horizontal="center"/>
    </xf>
    <xf numFmtId="3" fontId="2" fillId="8" borderId="23" xfId="0" applyNumberFormat="1" applyFont="1" applyFill="1" applyBorder="1" applyAlignment="1" applyProtection="1">
      <alignment horizontal="center" vertical="center"/>
      <protection locked="0"/>
    </xf>
    <xf numFmtId="0" fontId="2" fillId="0" borderId="45" xfId="0" applyFont="1" applyBorder="1" applyAlignment="1">
      <alignment horizontal="right"/>
    </xf>
    <xf numFmtId="0" fontId="3" fillId="0" borderId="0" xfId="0" applyFont="1" applyAlignment="1">
      <alignment horizontal="center"/>
    </xf>
    <xf numFmtId="0" fontId="3" fillId="8" borderId="9" xfId="0" applyFont="1" applyFill="1" applyBorder="1" applyAlignment="1" applyProtection="1">
      <alignment horizontal="center"/>
      <protection locked="0"/>
    </xf>
    <xf numFmtId="0" fontId="16" fillId="0" borderId="0" xfId="54"/>
    <xf numFmtId="0" fontId="0" fillId="0" borderId="0" xfId="0" applyAlignment="1">
      <alignment horizontal="left" wrapText="1"/>
    </xf>
    <xf numFmtId="0" fontId="3" fillId="0" borderId="11" xfId="0" applyFont="1" applyBorder="1" applyAlignment="1">
      <alignment horizontal="center"/>
    </xf>
    <xf numFmtId="0" fontId="2" fillId="0" borderId="0" xfId="0" applyFont="1" applyAlignment="1">
      <alignment horizontal="left" wrapText="1"/>
    </xf>
    <xf numFmtId="0" fontId="0" fillId="0" borderId="0" xfId="0" applyAlignment="1">
      <alignment wrapText="1"/>
    </xf>
    <xf numFmtId="0" fontId="1" fillId="0" borderId="26" xfId="0" applyFont="1" applyBorder="1" applyAlignment="1" applyProtection="1">
      <alignment horizontal="left" wrapText="1"/>
      <protection locked="0"/>
    </xf>
    <xf numFmtId="0" fontId="0" fillId="0" borderId="27" xfId="0" applyBorder="1" applyAlignment="1" applyProtection="1">
      <alignment horizontal="left" wrapText="1"/>
      <protection locked="0"/>
    </xf>
    <xf numFmtId="0" fontId="0" fillId="0" borderId="28" xfId="0" applyBorder="1" applyAlignment="1" applyProtection="1">
      <alignment horizontal="left" wrapText="1"/>
      <protection locked="0"/>
    </xf>
    <xf numFmtId="0" fontId="0" fillId="0" borderId="29"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30" xfId="0" applyBorder="1" applyAlignment="1" applyProtection="1">
      <alignment horizontal="left" wrapText="1"/>
      <protection locked="0"/>
    </xf>
    <xf numFmtId="0" fontId="0" fillId="0" borderId="31"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32" xfId="0" applyBorder="1" applyAlignment="1" applyProtection="1">
      <alignment horizontal="left" wrapText="1"/>
      <protection locked="0"/>
    </xf>
    <xf numFmtId="0" fontId="3" fillId="0" borderId="3" xfId="0" applyFont="1" applyBorder="1" applyAlignment="1">
      <alignment horizontal="center"/>
    </xf>
    <xf numFmtId="0" fontId="2" fillId="0" borderId="27" xfId="0" applyFont="1" applyBorder="1" applyAlignment="1">
      <alignment horizontal="left" wrapText="1"/>
    </xf>
    <xf numFmtId="0" fontId="0" fillId="0" borderId="0" xfId="0" applyBorder="1" applyAlignment="1">
      <alignment horizontal="left" wrapText="1"/>
    </xf>
    <xf numFmtId="0" fontId="5" fillId="0" borderId="48" xfId="0" applyFont="1" applyBorder="1" applyAlignment="1">
      <alignment horizontal="center" wrapText="1"/>
    </xf>
    <xf numFmtId="0" fontId="5" fillId="0" borderId="40" xfId="0" applyFont="1" applyBorder="1" applyAlignment="1">
      <alignment horizontal="center" wrapText="1"/>
    </xf>
    <xf numFmtId="0" fontId="0" fillId="8" borderId="24" xfId="0" applyFill="1" applyBorder="1" applyAlignment="1" applyProtection="1">
      <alignment horizontal="center"/>
      <protection locked="0"/>
    </xf>
    <xf numFmtId="0" fontId="0" fillId="8" borderId="23" xfId="0" applyFill="1" applyBorder="1" applyAlignment="1" applyProtection="1">
      <alignment horizontal="center"/>
      <protection locked="0"/>
    </xf>
    <xf numFmtId="0" fontId="5" fillId="0" borderId="48" xfId="0" applyFont="1" applyBorder="1" applyAlignment="1">
      <alignment horizontal="center"/>
    </xf>
    <xf numFmtId="0" fontId="5" fillId="0" borderId="13" xfId="0" applyFont="1" applyBorder="1" applyAlignment="1">
      <alignment horizontal="center"/>
    </xf>
    <xf numFmtId="14" fontId="0" fillId="8" borderId="24" xfId="0" applyNumberFormat="1" applyFill="1" applyBorder="1" applyAlignment="1" applyProtection="1">
      <alignment horizontal="center"/>
      <protection locked="0"/>
    </xf>
    <xf numFmtId="14" fontId="0" fillId="8" borderId="25" xfId="0" applyNumberFormat="1" applyFill="1" applyBorder="1" applyAlignment="1" applyProtection="1">
      <alignment horizontal="center"/>
      <protection locked="0"/>
    </xf>
    <xf numFmtId="0" fontId="1" fillId="8" borderId="45" xfId="0" applyFont="1" applyFill="1" applyBorder="1" applyAlignment="1" applyProtection="1">
      <alignment horizontal="center" vertical="center"/>
      <protection locked="0"/>
    </xf>
    <xf numFmtId="0" fontId="0" fillId="8" borderId="46" xfId="0" applyFont="1" applyFill="1" applyBorder="1" applyAlignment="1" applyProtection="1">
      <alignment horizontal="center" vertical="center"/>
      <protection locked="0"/>
    </xf>
    <xf numFmtId="0" fontId="0" fillId="8" borderId="47" xfId="0" applyFont="1" applyFill="1" applyBorder="1" applyAlignment="1" applyProtection="1">
      <alignment horizontal="center" vertical="center"/>
      <protection locked="0"/>
    </xf>
    <xf numFmtId="0" fontId="2" fillId="8" borderId="45" xfId="0" applyFont="1" applyFill="1" applyBorder="1" applyAlignment="1" applyProtection="1">
      <alignment horizontal="center" vertical="center"/>
      <protection locked="0"/>
    </xf>
    <xf numFmtId="0" fontId="2" fillId="8" borderId="46" xfId="0" applyFont="1" applyFill="1" applyBorder="1" applyAlignment="1" applyProtection="1">
      <alignment horizontal="center" vertical="center"/>
      <protection locked="0"/>
    </xf>
    <xf numFmtId="0" fontId="2" fillId="8" borderId="47" xfId="0" applyFont="1" applyFill="1" applyBorder="1" applyAlignment="1" applyProtection="1">
      <alignment horizontal="center" vertical="center"/>
      <protection locked="0"/>
    </xf>
    <xf numFmtId="0" fontId="7" fillId="0" borderId="0" xfId="0" applyFont="1" applyAlignment="1">
      <alignment horizontal="center"/>
    </xf>
    <xf numFmtId="0" fontId="2" fillId="0" borderId="0" xfId="0" applyFont="1" applyFill="1" applyAlignment="1">
      <alignment horizontal="left" vertical="top" wrapText="1"/>
    </xf>
    <xf numFmtId="0" fontId="0" fillId="0" borderId="33" xfId="0" applyBorder="1" applyAlignment="1">
      <alignment horizontal="center" wrapText="1"/>
    </xf>
    <xf numFmtId="0" fontId="0" fillId="0" borderId="10" xfId="0" applyBorder="1" applyAlignment="1">
      <alignment horizontal="center" wrapText="1"/>
    </xf>
    <xf numFmtId="0" fontId="0" fillId="0" borderId="40" xfId="0" applyBorder="1" applyAlignment="1">
      <alignment horizontal="center" wrapText="1"/>
    </xf>
    <xf numFmtId="0" fontId="0" fillId="0" borderId="33" xfId="0" applyBorder="1" applyAlignment="1">
      <alignment horizontal="center"/>
    </xf>
    <xf numFmtId="0" fontId="0" fillId="0" borderId="10" xfId="0" applyBorder="1" applyAlignment="1">
      <alignment horizontal="center"/>
    </xf>
    <xf numFmtId="0" fontId="0" fillId="0" borderId="40"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2" fillId="0" borderId="26" xfId="0" applyFont="1" applyBorder="1" applyAlignment="1">
      <alignment horizontal="center"/>
    </xf>
    <xf numFmtId="0" fontId="2" fillId="0" borderId="51" xfId="0" applyFont="1" applyFill="1" applyBorder="1" applyAlignment="1">
      <alignment horizontal="center"/>
    </xf>
    <xf numFmtId="0" fontId="2" fillId="0" borderId="49" xfId="0" applyFont="1" applyFill="1" applyBorder="1" applyAlignment="1">
      <alignment horizontal="center"/>
    </xf>
    <xf numFmtId="0" fontId="2" fillId="0" borderId="50" xfId="0" applyFont="1" applyFill="1" applyBorder="1" applyAlignment="1">
      <alignment horizontal="center"/>
    </xf>
  </cellXfs>
  <cellStyles count="55">
    <cellStyle name="Comma 2" xfId="1" xr:uid="{00000000-0005-0000-0000-000000000000}"/>
    <cellStyle name="Comma 3" xfId="2" xr:uid="{00000000-0005-0000-0000-000001000000}"/>
    <cellStyle name="Comma 4" xfId="3" xr:uid="{00000000-0005-0000-0000-000002000000}"/>
    <cellStyle name="Comma 5" xfId="4" xr:uid="{00000000-0005-0000-0000-000003000000}"/>
    <cellStyle name="Comma 6" xfId="5" xr:uid="{00000000-0005-0000-0000-000004000000}"/>
    <cellStyle name="Comma 7" xfId="6" xr:uid="{00000000-0005-0000-0000-000005000000}"/>
    <cellStyle name="Comma0" xfId="7" xr:uid="{00000000-0005-0000-0000-000006000000}"/>
    <cellStyle name="Comma0 2" xfId="8" xr:uid="{00000000-0005-0000-0000-000007000000}"/>
    <cellStyle name="Comma0 3" xfId="9" xr:uid="{00000000-0005-0000-0000-000008000000}"/>
    <cellStyle name="Comma0 3 2" xfId="10" xr:uid="{00000000-0005-0000-0000-000009000000}"/>
    <cellStyle name="Comma0 4" xfId="11" xr:uid="{00000000-0005-0000-0000-00000A000000}"/>
    <cellStyle name="Comma0 5" xfId="12" xr:uid="{00000000-0005-0000-0000-00000B000000}"/>
    <cellStyle name="Comma0 6" xfId="13" xr:uid="{00000000-0005-0000-0000-00000C000000}"/>
    <cellStyle name="Comma0 7" xfId="14" xr:uid="{00000000-0005-0000-0000-00000D000000}"/>
    <cellStyle name="Currency" xfId="15" builtinId="4"/>
    <cellStyle name="Currency 2" xfId="16" xr:uid="{00000000-0005-0000-0000-00000F000000}"/>
    <cellStyle name="Currency 3" xfId="17" xr:uid="{00000000-0005-0000-0000-000010000000}"/>
    <cellStyle name="Currency 3 2" xfId="18" xr:uid="{00000000-0005-0000-0000-000011000000}"/>
    <cellStyle name="Currency0" xfId="19" xr:uid="{00000000-0005-0000-0000-000012000000}"/>
    <cellStyle name="Currency0 2" xfId="20" xr:uid="{00000000-0005-0000-0000-000013000000}"/>
    <cellStyle name="Currency0 3" xfId="21" xr:uid="{00000000-0005-0000-0000-000014000000}"/>
    <cellStyle name="Currency0 3 2" xfId="22" xr:uid="{00000000-0005-0000-0000-000015000000}"/>
    <cellStyle name="Currency0 4" xfId="23" xr:uid="{00000000-0005-0000-0000-000016000000}"/>
    <cellStyle name="Currency0 5" xfId="24" xr:uid="{00000000-0005-0000-0000-000017000000}"/>
    <cellStyle name="Currency0 6" xfId="25" xr:uid="{00000000-0005-0000-0000-000018000000}"/>
    <cellStyle name="Currency0 7" xfId="26" xr:uid="{00000000-0005-0000-0000-000019000000}"/>
    <cellStyle name="Date" xfId="27" xr:uid="{00000000-0005-0000-0000-00001A000000}"/>
    <cellStyle name="Date 2" xfId="28" xr:uid="{00000000-0005-0000-0000-00001B000000}"/>
    <cellStyle name="Date 3" xfId="29" xr:uid="{00000000-0005-0000-0000-00001C000000}"/>
    <cellStyle name="Date 3 2" xfId="30" xr:uid="{00000000-0005-0000-0000-00001D000000}"/>
    <cellStyle name="Date 4" xfId="31" xr:uid="{00000000-0005-0000-0000-00001E000000}"/>
    <cellStyle name="Date 5" xfId="32" xr:uid="{00000000-0005-0000-0000-00001F000000}"/>
    <cellStyle name="Date 6" xfId="33" xr:uid="{00000000-0005-0000-0000-000020000000}"/>
    <cellStyle name="Date 7" xfId="34" xr:uid="{00000000-0005-0000-0000-000021000000}"/>
    <cellStyle name="Fixed" xfId="35" xr:uid="{00000000-0005-0000-0000-000022000000}"/>
    <cellStyle name="Fixed 2" xfId="36" xr:uid="{00000000-0005-0000-0000-000023000000}"/>
    <cellStyle name="Fixed 3" xfId="37" xr:uid="{00000000-0005-0000-0000-000024000000}"/>
    <cellStyle name="Fixed 3 2" xfId="38" xr:uid="{00000000-0005-0000-0000-000025000000}"/>
    <cellStyle name="Fixed 4" xfId="39" xr:uid="{00000000-0005-0000-0000-000026000000}"/>
    <cellStyle name="Fixed 5" xfId="40" xr:uid="{00000000-0005-0000-0000-000027000000}"/>
    <cellStyle name="Fixed 6" xfId="41" xr:uid="{00000000-0005-0000-0000-000028000000}"/>
    <cellStyle name="Fixed 7" xfId="42" xr:uid="{00000000-0005-0000-0000-000029000000}"/>
    <cellStyle name="Heading 1 2" xfId="43" xr:uid="{00000000-0005-0000-0000-00002A000000}"/>
    <cellStyle name="Heading 1 3" xfId="44" xr:uid="{00000000-0005-0000-0000-00002B000000}"/>
    <cellStyle name="Heading 1 3 2" xfId="45" xr:uid="{00000000-0005-0000-0000-00002C000000}"/>
    <cellStyle name="Heading 2 2" xfId="46" xr:uid="{00000000-0005-0000-0000-00002D000000}"/>
    <cellStyle name="Heading 2 3" xfId="47" xr:uid="{00000000-0005-0000-0000-00002E000000}"/>
    <cellStyle name="Heading 2 3 2" xfId="48" xr:uid="{00000000-0005-0000-0000-00002F000000}"/>
    <cellStyle name="Hyperlink" xfId="54" builtinId="8"/>
    <cellStyle name="Normal" xfId="0" builtinId="0"/>
    <cellStyle name="Normal 2" xfId="49" xr:uid="{00000000-0005-0000-0000-000032000000}"/>
    <cellStyle name="Normal 3" xfId="50" xr:uid="{00000000-0005-0000-0000-000033000000}"/>
    <cellStyle name="Total 2" xfId="51" xr:uid="{00000000-0005-0000-0000-000034000000}"/>
    <cellStyle name="Total 3" xfId="52" xr:uid="{00000000-0005-0000-0000-000035000000}"/>
    <cellStyle name="Total 3 2" xfId="53" xr:uid="{00000000-0005-0000-0000-000036000000}"/>
  </cellStyles>
  <dxfs count="1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609600</xdr:colOff>
      <xdr:row>0</xdr:row>
      <xdr:rowOff>142875</xdr:rowOff>
    </xdr:from>
    <xdr:to>
      <xdr:col>0</xdr:col>
      <xdr:colOff>1866900</xdr:colOff>
      <xdr:row>3</xdr:row>
      <xdr:rowOff>1019175</xdr:rowOff>
    </xdr:to>
    <xdr:pic>
      <xdr:nvPicPr>
        <xdr:cNvPr id="25600" name="Picture 14" descr="1DWRLow resolution logo">
          <a:extLst>
            <a:ext uri="{FF2B5EF4-FFF2-40B4-BE49-F238E27FC236}">
              <a16:creationId xmlns:a16="http://schemas.microsoft.com/office/drawing/2014/main" id="{00000000-0008-0000-0200-000000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1" name="Picture 43" descr="1DWRLow resolution logo">
          <a:extLst>
            <a:ext uri="{FF2B5EF4-FFF2-40B4-BE49-F238E27FC236}">
              <a16:creationId xmlns:a16="http://schemas.microsoft.com/office/drawing/2014/main" id="{00000000-0008-0000-0200-000001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2" name="Picture 44" descr="1DWRLow resolution logo">
          <a:extLst>
            <a:ext uri="{FF2B5EF4-FFF2-40B4-BE49-F238E27FC236}">
              <a16:creationId xmlns:a16="http://schemas.microsoft.com/office/drawing/2014/main" id="{00000000-0008-0000-0200-000002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3" name="Picture 46" descr="1DWRLow resolution logo">
          <a:extLst>
            <a:ext uri="{FF2B5EF4-FFF2-40B4-BE49-F238E27FC236}">
              <a16:creationId xmlns:a16="http://schemas.microsoft.com/office/drawing/2014/main" id="{00000000-0008-0000-0200-000003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4" name="Picture 47" descr="1DWRLow resolution logo">
          <a:extLst>
            <a:ext uri="{FF2B5EF4-FFF2-40B4-BE49-F238E27FC236}">
              <a16:creationId xmlns:a16="http://schemas.microsoft.com/office/drawing/2014/main" id="{00000000-0008-0000-0200-000004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5" name="Picture 49" descr="1DWRLow resolution logo">
          <a:extLst>
            <a:ext uri="{FF2B5EF4-FFF2-40B4-BE49-F238E27FC236}">
              <a16:creationId xmlns:a16="http://schemas.microsoft.com/office/drawing/2014/main" id="{00000000-0008-0000-0200-000005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6" name="Picture 50" descr="1DWRLow resolution logo">
          <a:extLst>
            <a:ext uri="{FF2B5EF4-FFF2-40B4-BE49-F238E27FC236}">
              <a16:creationId xmlns:a16="http://schemas.microsoft.com/office/drawing/2014/main" id="{00000000-0008-0000-0200-000006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7" name="Picture 52" descr="1DWRLow resolution logo">
          <a:extLst>
            <a:ext uri="{FF2B5EF4-FFF2-40B4-BE49-F238E27FC236}">
              <a16:creationId xmlns:a16="http://schemas.microsoft.com/office/drawing/2014/main" id="{00000000-0008-0000-0200-000007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8" name="Picture 53" descr="1DWRLow resolution logo">
          <a:extLst>
            <a:ext uri="{FF2B5EF4-FFF2-40B4-BE49-F238E27FC236}">
              <a16:creationId xmlns:a16="http://schemas.microsoft.com/office/drawing/2014/main" id="{00000000-0008-0000-0200-000008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9" name="Picture 55" descr="1DWRLow resolution logo">
          <a:extLst>
            <a:ext uri="{FF2B5EF4-FFF2-40B4-BE49-F238E27FC236}">
              <a16:creationId xmlns:a16="http://schemas.microsoft.com/office/drawing/2014/main" id="{00000000-0008-0000-0200-000009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0" name="Picture 56" descr="1DWRLow resolution logo">
          <a:extLst>
            <a:ext uri="{FF2B5EF4-FFF2-40B4-BE49-F238E27FC236}">
              <a16:creationId xmlns:a16="http://schemas.microsoft.com/office/drawing/2014/main" id="{00000000-0008-0000-0200-00000A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1" name="Picture 57" descr="1DWRLow resolution logo">
          <a:extLst>
            <a:ext uri="{FF2B5EF4-FFF2-40B4-BE49-F238E27FC236}">
              <a16:creationId xmlns:a16="http://schemas.microsoft.com/office/drawing/2014/main" id="{00000000-0008-0000-0200-00000B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2" name="Picture 58" descr="1DWRLow resolution logo">
          <a:extLst>
            <a:ext uri="{FF2B5EF4-FFF2-40B4-BE49-F238E27FC236}">
              <a16:creationId xmlns:a16="http://schemas.microsoft.com/office/drawing/2014/main" id="{00000000-0008-0000-0200-00000C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3" name="Picture 59" descr="1DWRLow resolution logo">
          <a:extLst>
            <a:ext uri="{FF2B5EF4-FFF2-40B4-BE49-F238E27FC236}">
              <a16:creationId xmlns:a16="http://schemas.microsoft.com/office/drawing/2014/main" id="{00000000-0008-0000-0200-00000D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4" name="Picture 61" descr="1DWRLow resolution logo">
          <a:extLst>
            <a:ext uri="{FF2B5EF4-FFF2-40B4-BE49-F238E27FC236}">
              <a16:creationId xmlns:a16="http://schemas.microsoft.com/office/drawing/2014/main" id="{00000000-0008-0000-0200-00000E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5" name="Picture 62" descr="1DWRLow resolution logo">
          <a:extLst>
            <a:ext uri="{FF2B5EF4-FFF2-40B4-BE49-F238E27FC236}">
              <a16:creationId xmlns:a16="http://schemas.microsoft.com/office/drawing/2014/main" id="{00000000-0008-0000-0200-00000F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6" name="Picture 63" descr="1DWRLow resolution logo">
          <a:extLst>
            <a:ext uri="{FF2B5EF4-FFF2-40B4-BE49-F238E27FC236}">
              <a16:creationId xmlns:a16="http://schemas.microsoft.com/office/drawing/2014/main" id="{00000000-0008-0000-0200-000010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7" name="Picture 64" descr="1DWRLow resolution logo">
          <a:extLst>
            <a:ext uri="{FF2B5EF4-FFF2-40B4-BE49-F238E27FC236}">
              <a16:creationId xmlns:a16="http://schemas.microsoft.com/office/drawing/2014/main" id="{00000000-0008-0000-0200-000011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8" name="Picture 65" descr="1DWRLow resolution logo">
          <a:extLst>
            <a:ext uri="{FF2B5EF4-FFF2-40B4-BE49-F238E27FC236}">
              <a16:creationId xmlns:a16="http://schemas.microsoft.com/office/drawing/2014/main" id="{00000000-0008-0000-0200-000012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9" name="Picture 67" descr="1DWRLow resolution logo">
          <a:extLst>
            <a:ext uri="{FF2B5EF4-FFF2-40B4-BE49-F238E27FC236}">
              <a16:creationId xmlns:a16="http://schemas.microsoft.com/office/drawing/2014/main" id="{00000000-0008-0000-0200-000013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0" name="Picture 68" descr="1DWRLow resolution logo">
          <a:extLst>
            <a:ext uri="{FF2B5EF4-FFF2-40B4-BE49-F238E27FC236}">
              <a16:creationId xmlns:a16="http://schemas.microsoft.com/office/drawing/2014/main" id="{00000000-0008-0000-0200-000014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1" name="Picture 69" descr="1DWRLow resolution logo">
          <a:extLst>
            <a:ext uri="{FF2B5EF4-FFF2-40B4-BE49-F238E27FC236}">
              <a16:creationId xmlns:a16="http://schemas.microsoft.com/office/drawing/2014/main" id="{00000000-0008-0000-0200-000015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2" name="Picture 70" descr="1DWRLow resolution logo">
          <a:extLst>
            <a:ext uri="{FF2B5EF4-FFF2-40B4-BE49-F238E27FC236}">
              <a16:creationId xmlns:a16="http://schemas.microsoft.com/office/drawing/2014/main" id="{00000000-0008-0000-0200-000016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3" name="Picture 71" descr="1DWRLow resolution logo">
          <a:extLst>
            <a:ext uri="{FF2B5EF4-FFF2-40B4-BE49-F238E27FC236}">
              <a16:creationId xmlns:a16="http://schemas.microsoft.com/office/drawing/2014/main" id="{00000000-0008-0000-0200-000017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4" name="Picture 73" descr="1DWRLow resolution logo">
          <a:extLst>
            <a:ext uri="{FF2B5EF4-FFF2-40B4-BE49-F238E27FC236}">
              <a16:creationId xmlns:a16="http://schemas.microsoft.com/office/drawing/2014/main" id="{00000000-0008-0000-0200-000018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5" name="Picture 74" descr="1DWRLow resolution logo">
          <a:extLst>
            <a:ext uri="{FF2B5EF4-FFF2-40B4-BE49-F238E27FC236}">
              <a16:creationId xmlns:a16="http://schemas.microsoft.com/office/drawing/2014/main" id="{00000000-0008-0000-0200-000019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6" name="Picture 75" descr="1DWRLow resolution logo">
          <a:extLst>
            <a:ext uri="{FF2B5EF4-FFF2-40B4-BE49-F238E27FC236}">
              <a16:creationId xmlns:a16="http://schemas.microsoft.com/office/drawing/2014/main" id="{00000000-0008-0000-0200-00001A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7" name="Picture 76" descr="1DWRLow resolution logo">
          <a:extLst>
            <a:ext uri="{FF2B5EF4-FFF2-40B4-BE49-F238E27FC236}">
              <a16:creationId xmlns:a16="http://schemas.microsoft.com/office/drawing/2014/main" id="{00000000-0008-0000-0200-00001B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8" name="Picture 77" descr="1DWRLow resolution logo">
          <a:extLst>
            <a:ext uri="{FF2B5EF4-FFF2-40B4-BE49-F238E27FC236}">
              <a16:creationId xmlns:a16="http://schemas.microsoft.com/office/drawing/2014/main" id="{00000000-0008-0000-0200-00001C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9" name="Picture 79" descr="1DWRLow resolution logo">
          <a:extLst>
            <a:ext uri="{FF2B5EF4-FFF2-40B4-BE49-F238E27FC236}">
              <a16:creationId xmlns:a16="http://schemas.microsoft.com/office/drawing/2014/main" id="{00000000-0008-0000-0200-00001D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0" name="Picture 80" descr="1DWRLow resolution logo">
          <a:extLst>
            <a:ext uri="{FF2B5EF4-FFF2-40B4-BE49-F238E27FC236}">
              <a16:creationId xmlns:a16="http://schemas.microsoft.com/office/drawing/2014/main" id="{00000000-0008-0000-0200-00001E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1" name="Picture 81" descr="1DWRLow resolution logo">
          <a:extLst>
            <a:ext uri="{FF2B5EF4-FFF2-40B4-BE49-F238E27FC236}">
              <a16:creationId xmlns:a16="http://schemas.microsoft.com/office/drawing/2014/main" id="{00000000-0008-0000-0200-00001F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2" name="Picture 82" descr="1DWRLow resolution logo">
          <a:extLst>
            <a:ext uri="{FF2B5EF4-FFF2-40B4-BE49-F238E27FC236}">
              <a16:creationId xmlns:a16="http://schemas.microsoft.com/office/drawing/2014/main" id="{00000000-0008-0000-0200-000020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3" name="Picture 83" descr="1DWRLow resolution logo">
          <a:extLst>
            <a:ext uri="{FF2B5EF4-FFF2-40B4-BE49-F238E27FC236}">
              <a16:creationId xmlns:a16="http://schemas.microsoft.com/office/drawing/2014/main" id="{00000000-0008-0000-0200-000021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hyperlink" Target="https://plants.usda.gov/plantguide/pdf/pg_koma.pdf" TargetMode="External"/><Relationship Id="rId21" Type="http://schemas.openxmlformats.org/officeDocument/2006/relationships/hyperlink" Target="https://plants.usda.gov/plantguide/pdf/pg_elmu3.pdf" TargetMode="External"/><Relationship Id="rId42" Type="http://schemas.openxmlformats.org/officeDocument/2006/relationships/hyperlink" Target="https://plants.usda.gov/plantguide/pdf/pg_thin6.pdf" TargetMode="External"/><Relationship Id="rId47" Type="http://schemas.openxmlformats.org/officeDocument/2006/relationships/hyperlink" Target="https://plants.usda.gov/java/charProfile?symbol=ASFI" TargetMode="External"/><Relationship Id="rId63" Type="http://schemas.openxmlformats.org/officeDocument/2006/relationships/hyperlink" Target="https://plants.sc.egov.usda.gov/plantguide/pdf/pg_sami3.pdf" TargetMode="External"/><Relationship Id="rId68" Type="http://schemas.openxmlformats.org/officeDocument/2006/relationships/hyperlink" Target="https://plants.sc.egov.usda.gov/plantguide/pdf/pg_spmu2.pdf" TargetMode="External"/><Relationship Id="rId84" Type="http://schemas.openxmlformats.org/officeDocument/2006/relationships/hyperlink" Target="https://plants.sc.egov.usda.gov/plantguide/pdf/pg_save4.pdf" TargetMode="External"/><Relationship Id="rId89" Type="http://schemas.openxmlformats.org/officeDocument/2006/relationships/hyperlink" Target="https://plants.sc.egov.usda.gov/plantguide/pdf/pg_artr2.pdf" TargetMode="External"/><Relationship Id="rId16" Type="http://schemas.openxmlformats.org/officeDocument/2006/relationships/hyperlink" Target="https://plants.usda.gov/plantguide/pdf/pg_elda3.pdf" TargetMode="External"/><Relationship Id="rId11" Type="http://schemas.openxmlformats.org/officeDocument/2006/relationships/hyperlink" Target="https://plants.usda.gov/plantguide/pdf/pg_brma4.pdf" TargetMode="External"/><Relationship Id="rId32" Type="http://schemas.openxmlformats.org/officeDocument/2006/relationships/hyperlink" Target="https://plants.usda.gov/plantguide/pdf/pg_plja.pdf" TargetMode="External"/><Relationship Id="rId37" Type="http://schemas.openxmlformats.org/officeDocument/2006/relationships/hyperlink" Target="https://plants.usda.gov/plantguide/pdf/pg_psju3.pdf" TargetMode="External"/><Relationship Id="rId53" Type="http://schemas.openxmlformats.org/officeDocument/2006/relationships/hyperlink" Target="https://plants.usda.gov/plantguide/pdf/pg_erum.pdf" TargetMode="External"/><Relationship Id="rId58" Type="http://schemas.openxmlformats.org/officeDocument/2006/relationships/hyperlink" Target="https://plants.usda.gov/plantguide/pdf/pg_lipe2.pdf" TargetMode="External"/><Relationship Id="rId74" Type="http://schemas.openxmlformats.org/officeDocument/2006/relationships/hyperlink" Target="https://plants.sc.egov.usda.gov/plantguide/pdf/pg_onvi.pdf" TargetMode="External"/><Relationship Id="rId79" Type="http://schemas.openxmlformats.org/officeDocument/2006/relationships/hyperlink" Target="https://plants.sc.egov.usda.gov/plantguide/pdf/pg_shar.pdf" TargetMode="External"/><Relationship Id="rId5" Type="http://schemas.openxmlformats.org/officeDocument/2006/relationships/hyperlink" Target="https://plants.sc.egov.usda.gov/plantguide/pdf/pg_agfr.pdf" TargetMode="External"/><Relationship Id="rId90" Type="http://schemas.openxmlformats.org/officeDocument/2006/relationships/hyperlink" Target="https://plants.sc.egov.usda.gov/plantguide/pdf/pg_artr2.pdf" TargetMode="External"/><Relationship Id="rId95" Type="http://schemas.openxmlformats.org/officeDocument/2006/relationships/hyperlink" Target="https://plants.sc.egov.usda.gov/plantguide/pdf/pg_amal2.pdf" TargetMode="External"/><Relationship Id="rId22" Type="http://schemas.openxmlformats.org/officeDocument/2006/relationships/hyperlink" Target="https://plants.usda.gov/plantguide/pdf/pg_eltr7.pdf" TargetMode="External"/><Relationship Id="rId27" Type="http://schemas.openxmlformats.org/officeDocument/2006/relationships/hyperlink" Target="https://plants.usda.gov/plantguide/pdf/pg_leci4.pdf" TargetMode="External"/><Relationship Id="rId43" Type="http://schemas.openxmlformats.org/officeDocument/2006/relationships/hyperlink" Target="https://www.nrcs.usda.gov/Internet/FSE_PLANTMATERIALS/publications/mtpmctn11273.pdf" TargetMode="External"/><Relationship Id="rId48" Type="http://schemas.openxmlformats.org/officeDocument/2006/relationships/hyperlink" Target="https://plants.usda.gov/plantguide/pdf/pg_basa3.pdf" TargetMode="External"/><Relationship Id="rId64" Type="http://schemas.openxmlformats.org/officeDocument/2006/relationships/hyperlink" Target="https://plants.sc.egov.usda.gov/plantguide/pdf/pg_trhy.pdf" TargetMode="External"/><Relationship Id="rId69" Type="http://schemas.openxmlformats.org/officeDocument/2006/relationships/hyperlink" Target="https://plants.sc.egov.usda.gov/plantguide/pdf/pg_spco.pdf" TargetMode="External"/><Relationship Id="rId80" Type="http://schemas.openxmlformats.org/officeDocument/2006/relationships/hyperlink" Target="https://plants.sc.egov.usda.gov/plantguide/pdf/cs_prvi.pdf" TargetMode="External"/><Relationship Id="rId85" Type="http://schemas.openxmlformats.org/officeDocument/2006/relationships/hyperlink" Target="https://plants.sc.egov.usda.gov/plantguide/pdf/pg_bapr5.pdf" TargetMode="External"/><Relationship Id="rId3" Type="http://schemas.openxmlformats.org/officeDocument/2006/relationships/hyperlink" Target="https://plants.sc.egov.usda.gov/plantguide/pdf/pg_aggi2.pdf" TargetMode="External"/><Relationship Id="rId12" Type="http://schemas.openxmlformats.org/officeDocument/2006/relationships/hyperlink" Target="https://plants.usda.gov/plantguide/pdf/pg_boda2.pdf" TargetMode="External"/><Relationship Id="rId17" Type="http://schemas.openxmlformats.org/officeDocument/2006/relationships/hyperlink" Target="https://plants.usda.gov/plantguide/pdf/pg_elel5.pdf" TargetMode="External"/><Relationship Id="rId25" Type="http://schemas.openxmlformats.org/officeDocument/2006/relationships/hyperlink" Target="https://plants.usda.gov/plantguide/pdf/pg_heco26.pdf" TargetMode="External"/><Relationship Id="rId33" Type="http://schemas.openxmlformats.org/officeDocument/2006/relationships/hyperlink" Target="https://plants.usda.gov/plantguide/pdf/pg_pose.pdf" TargetMode="External"/><Relationship Id="rId38" Type="http://schemas.openxmlformats.org/officeDocument/2006/relationships/hyperlink" Target="https://plants.usda.gov/plantguide/pdf/pg_pssps.pdf" TargetMode="External"/><Relationship Id="rId46" Type="http://schemas.openxmlformats.org/officeDocument/2006/relationships/hyperlink" Target="https://plants.usda.gov/plantguide/pdf/pg_asci4.pdf" TargetMode="External"/><Relationship Id="rId59" Type="http://schemas.openxmlformats.org/officeDocument/2006/relationships/hyperlink" Target="https://plants.sc.egov.usda.gov/factsheet/pdf/fs_mesa.pdf" TargetMode="External"/><Relationship Id="rId67" Type="http://schemas.openxmlformats.org/officeDocument/2006/relationships/hyperlink" Target="https://plants.sc.egov.usda.gov/plantguide/pdf/pg_spgr2.pdf" TargetMode="External"/><Relationship Id="rId20" Type="http://schemas.openxmlformats.org/officeDocument/2006/relationships/hyperlink" Target="https://plants.usda.gov/plantguide/pdf/pg_ellap.pdf" TargetMode="External"/><Relationship Id="rId41" Type="http://schemas.openxmlformats.org/officeDocument/2006/relationships/hyperlink" Target="https://plants.usda.gov/plantguide/pdf/pg_spcr.pdf" TargetMode="External"/><Relationship Id="rId54" Type="http://schemas.openxmlformats.org/officeDocument/2006/relationships/hyperlink" Target="https://plants.usda.gov/plantguide/pdf/pg_gevi2.pdf" TargetMode="External"/><Relationship Id="rId62" Type="http://schemas.openxmlformats.org/officeDocument/2006/relationships/hyperlink" Target="https://plants.sc.egov.usda.gov/plantguide/pdf/pg_lodi.pdf" TargetMode="External"/><Relationship Id="rId70" Type="http://schemas.openxmlformats.org/officeDocument/2006/relationships/hyperlink" Target="https://plants.sc.egov.usda.gov/plantguide/pdf/pg_peea.pdf" TargetMode="External"/><Relationship Id="rId75" Type="http://schemas.openxmlformats.org/officeDocument/2006/relationships/hyperlink" Target="https://plants.sc.egov.usda.gov/plantguide/pdf/pg_meof.pdf" TargetMode="External"/><Relationship Id="rId83" Type="http://schemas.openxmlformats.org/officeDocument/2006/relationships/hyperlink" Target="https://plants.sc.egov.usda.gov/plantguide/pdf/cs_epne.pdf" TargetMode="External"/><Relationship Id="rId88" Type="http://schemas.openxmlformats.org/officeDocument/2006/relationships/hyperlink" Target="https://plants.sc.egov.usda.gov/plantguide/pdf/pg_rowo.pdf" TargetMode="External"/><Relationship Id="rId91" Type="http://schemas.openxmlformats.org/officeDocument/2006/relationships/hyperlink" Target="https://plants.sc.egov.usda.gov/plantguide/pdf/pg_artr2.pdf" TargetMode="External"/><Relationship Id="rId96" Type="http://schemas.openxmlformats.org/officeDocument/2006/relationships/hyperlink" Target="https://plants.sc.egov.usda.gov/plantguide/pdf/cs_rhtr.pdf" TargetMode="External"/><Relationship Id="rId1" Type="http://schemas.openxmlformats.org/officeDocument/2006/relationships/hyperlink" Target="https://plants.sc.egov.usda.gov/plantguide/pdf/pg_acne9.pdf" TargetMode="External"/><Relationship Id="rId6" Type="http://schemas.openxmlformats.org/officeDocument/2006/relationships/hyperlink" Target="https://plants.usda.gov/plantguide/pdf/pg_pasm.pdf" TargetMode="External"/><Relationship Id="rId15" Type="http://schemas.openxmlformats.org/officeDocument/2006/relationships/hyperlink" Target="https://plants.usda.gov/plantguide/pdf/pg_disp.pdf" TargetMode="External"/><Relationship Id="rId23" Type="http://schemas.openxmlformats.org/officeDocument/2006/relationships/hyperlink" Target="https://plants.usda.gov/plantguide/pdf/pg_feid.pdf" TargetMode="External"/><Relationship Id="rId28" Type="http://schemas.openxmlformats.org/officeDocument/2006/relationships/hyperlink" Target="https://plants.usda.gov/plantguide/pdf/pg_letr5.pdf" TargetMode="External"/><Relationship Id="rId36" Type="http://schemas.openxmlformats.org/officeDocument/2006/relationships/hyperlink" Target="https://plants.usda.gov/plantguide/pdf/pg_pofe.pdf" TargetMode="External"/><Relationship Id="rId49" Type="http://schemas.openxmlformats.org/officeDocument/2006/relationships/hyperlink" Target="https://plants.usda.gov/plantguide/pdf/pg_cllu2.pdf" TargetMode="External"/><Relationship Id="rId57" Type="http://schemas.openxmlformats.org/officeDocument/2006/relationships/hyperlink" Target="https://plants.usda.gov/plantguide/pdf/pg_lile3.pdf" TargetMode="External"/><Relationship Id="rId10" Type="http://schemas.openxmlformats.org/officeDocument/2006/relationships/hyperlink" Target="https://plants.usda.gov/plantguide/pdf/pg_brbi2.pdf" TargetMode="External"/><Relationship Id="rId31" Type="http://schemas.openxmlformats.org/officeDocument/2006/relationships/hyperlink" Target="https://plants.usda.gov/plantguide/pdf/pg_phpr3.pdf" TargetMode="External"/><Relationship Id="rId44" Type="http://schemas.openxmlformats.org/officeDocument/2006/relationships/hyperlink" Target="https://plants.usda.gov/plantguide/pdf/pg_thpo7.pdf" TargetMode="External"/><Relationship Id="rId52" Type="http://schemas.openxmlformats.org/officeDocument/2006/relationships/hyperlink" Target="https://plants.usda.gov/plantguide/pdf/pg_dase3.pdf" TargetMode="External"/><Relationship Id="rId60" Type="http://schemas.openxmlformats.org/officeDocument/2006/relationships/hyperlink" Target="https://plants.sc.egov.usda.gov/plantguide/pdf/pg_mesaf.pdf" TargetMode="External"/><Relationship Id="rId65" Type="http://schemas.openxmlformats.org/officeDocument/2006/relationships/hyperlink" Target="https://plants.sc.egov.usda.gov/plantguide/pdf/pg_trfr2.pdf" TargetMode="External"/><Relationship Id="rId73" Type="http://schemas.openxmlformats.org/officeDocument/2006/relationships/hyperlink" Target="https://plants.sc.egov.usda.gov/plantguide/pdf/pg_pepa6.pdf" TargetMode="External"/><Relationship Id="rId78" Type="http://schemas.openxmlformats.org/officeDocument/2006/relationships/hyperlink" Target="https://plants.sc.egov.usda.gov/plantguide/pdf/pg_putr2.pdf" TargetMode="External"/><Relationship Id="rId81" Type="http://schemas.openxmlformats.org/officeDocument/2006/relationships/hyperlink" Target="https://plants.sc.egov.usda.gov/plantguide/pdf/cs_riau.pdf" TargetMode="External"/><Relationship Id="rId86" Type="http://schemas.openxmlformats.org/officeDocument/2006/relationships/hyperlink" Target="https://plants.sc.egov.usda.gov/plantguide/pdf/pg_bapr5.pdf" TargetMode="External"/><Relationship Id="rId94" Type="http://schemas.openxmlformats.org/officeDocument/2006/relationships/hyperlink" Target="https://plants.sc.egov.usda.gov/plantguide/pdf/pg_atco.pdf" TargetMode="External"/><Relationship Id="rId99" Type="http://schemas.openxmlformats.org/officeDocument/2006/relationships/printerSettings" Target="../printerSettings/printerSettings5.bin"/><Relationship Id="rId4" Type="http://schemas.openxmlformats.org/officeDocument/2006/relationships/hyperlink" Target="https://plants.sc.egov.usda.gov/plantguide/pdf/pg_agcr.pdf" TargetMode="External"/><Relationship Id="rId9" Type="http://schemas.openxmlformats.org/officeDocument/2006/relationships/hyperlink" Target="https://plants.usda.gov/plantguide/pdf/pg_bogr2.pdf" TargetMode="External"/><Relationship Id="rId13" Type="http://schemas.openxmlformats.org/officeDocument/2006/relationships/hyperlink" Target="https://plants.usda.gov/plantguide/pdf/pg_caca4.pdf" TargetMode="External"/><Relationship Id="rId18" Type="http://schemas.openxmlformats.org/officeDocument/2006/relationships/hyperlink" Target="https://plants.usda.gov/plantguide/pdf/pg_elgl.pdf" TargetMode="External"/><Relationship Id="rId39" Type="http://schemas.openxmlformats.org/officeDocument/2006/relationships/hyperlink" Target="https://plants.usda.gov/factsheet/pdf/fs_sece.pdf" TargetMode="External"/><Relationship Id="rId34" Type="http://schemas.openxmlformats.org/officeDocument/2006/relationships/hyperlink" Target="https://plants.usda.gov/plantguide/pdf/pg_pose.pdf" TargetMode="External"/><Relationship Id="rId50" Type="http://schemas.openxmlformats.org/officeDocument/2006/relationships/hyperlink" Target="https://www.nrcs.usda.gov/Internet/FSE_PLANTMATERIALS/publications/mtpmctn12314.pdf" TargetMode="External"/><Relationship Id="rId55" Type="http://schemas.openxmlformats.org/officeDocument/2006/relationships/hyperlink" Target="https://plants.usda.gov/plantguide/pdf/cs_hean3.pdf" TargetMode="External"/><Relationship Id="rId76" Type="http://schemas.openxmlformats.org/officeDocument/2006/relationships/hyperlink" Target="https://plants.sc.egov.usda.gov/factsheet/pdf/fs_loco6.pdf" TargetMode="External"/><Relationship Id="rId97" Type="http://schemas.openxmlformats.org/officeDocument/2006/relationships/hyperlink" Target="https://plants.sc.egov.usda.gov/plantguide/pdf/cs_rhgl.pdf" TargetMode="External"/><Relationship Id="rId7" Type="http://schemas.openxmlformats.org/officeDocument/2006/relationships/hyperlink" Target="https://plants.usda.gov/plantguide/pdf/pg_alar.pdf" TargetMode="External"/><Relationship Id="rId71" Type="http://schemas.openxmlformats.org/officeDocument/2006/relationships/hyperlink" Target="https://plants.sc.egov.usda.gov/plantguide/pdf/pg_pepa8.pdf" TargetMode="External"/><Relationship Id="rId92" Type="http://schemas.openxmlformats.org/officeDocument/2006/relationships/hyperlink" Target="https://plants.sc.egov.usda.gov/plantguide/pdf/pg_arno4.pdf" TargetMode="External"/><Relationship Id="rId2" Type="http://schemas.openxmlformats.org/officeDocument/2006/relationships/hyperlink" Target="https://plants.sc.egov.usda.gov/plantguide/pdf/pg_achy.pdf" TargetMode="External"/><Relationship Id="rId29" Type="http://schemas.openxmlformats.org/officeDocument/2006/relationships/hyperlink" Target="https://plants.usda.gov/plantguide/pdf/pg_navi4.pdf" TargetMode="External"/><Relationship Id="rId24" Type="http://schemas.openxmlformats.org/officeDocument/2006/relationships/hyperlink" Target="https://plants.usda.gov/plantguide/pdf/pg_feov.pdf" TargetMode="External"/><Relationship Id="rId40" Type="http://schemas.openxmlformats.org/officeDocument/2006/relationships/hyperlink" Target="https://plants.usda.gov/plantguide/pdf/cs_spai.pdf" TargetMode="External"/><Relationship Id="rId45" Type="http://schemas.openxmlformats.org/officeDocument/2006/relationships/hyperlink" Target="https://plants.usda.gov/plantguide/pdf/cs_acmi2.pdf" TargetMode="External"/><Relationship Id="rId66" Type="http://schemas.openxmlformats.org/officeDocument/2006/relationships/hyperlink" Target="https://plants.sc.egov.usda.gov/plantguide/pdf/cs_raco3.pdf" TargetMode="External"/><Relationship Id="rId87" Type="http://schemas.openxmlformats.org/officeDocument/2006/relationships/hyperlink" Target="https://plants.sc.egov.usda.gov/plantguide/pdf/pg_chvi8.pdf" TargetMode="External"/><Relationship Id="rId61" Type="http://schemas.openxmlformats.org/officeDocument/2006/relationships/hyperlink" Target="https://plants.sc.egov.usda.gov/plantguide/pdf/pg_lonu2.pdf" TargetMode="External"/><Relationship Id="rId82" Type="http://schemas.openxmlformats.org/officeDocument/2006/relationships/hyperlink" Target="https://plants.sc.egov.usda.gov/plantguide/pdf/cs_epvi.pdf" TargetMode="External"/><Relationship Id="rId19" Type="http://schemas.openxmlformats.org/officeDocument/2006/relationships/hyperlink" Target="https://www.nrcs.usda.gov/Internet/FSE_PLANTMATERIALS/publications/idpmcpg11637.pdf" TargetMode="External"/><Relationship Id="rId14" Type="http://schemas.openxmlformats.org/officeDocument/2006/relationships/hyperlink" Target="https://plants.usda.gov/plantguide/pdf/pg_dagl.pdf" TargetMode="External"/><Relationship Id="rId30" Type="http://schemas.openxmlformats.org/officeDocument/2006/relationships/hyperlink" Target="https://plants.usda.gov/plantguide/pdf/pg_phar3.pdf" TargetMode="External"/><Relationship Id="rId35" Type="http://schemas.openxmlformats.org/officeDocument/2006/relationships/hyperlink" Target="https://plants.usda.gov/plantguide/pdf/pg_pose.pdf" TargetMode="External"/><Relationship Id="rId56" Type="http://schemas.openxmlformats.org/officeDocument/2006/relationships/hyperlink" Target="https://plants.usda.gov/plantguide/pdf/pg_hebo.pdf" TargetMode="External"/><Relationship Id="rId77" Type="http://schemas.openxmlformats.org/officeDocument/2006/relationships/hyperlink" Target="https://plants.sc.egov.usda.gov/plantguide/pdf/pg_viam.pdf" TargetMode="External"/><Relationship Id="rId8" Type="http://schemas.openxmlformats.org/officeDocument/2006/relationships/hyperlink" Target="https://plants.usda.gov/plantguide/pdf/pg_bocu.pdf" TargetMode="External"/><Relationship Id="rId51" Type="http://schemas.openxmlformats.org/officeDocument/2006/relationships/hyperlink" Target="https://plants.usda.gov/plantguide/pdf/pg_dapu5.pdf" TargetMode="External"/><Relationship Id="rId72" Type="http://schemas.openxmlformats.org/officeDocument/2006/relationships/hyperlink" Target="https://plants.sc.egov.usda.gov/plantguide/pdf/pg_pest2.pdf" TargetMode="External"/><Relationship Id="rId93" Type="http://schemas.openxmlformats.org/officeDocument/2006/relationships/hyperlink" Target="https://plants.sc.egov.usda.gov/plantguide/pdf/pg_atca2.pdf" TargetMode="External"/><Relationship Id="rId98" Type="http://schemas.openxmlformats.org/officeDocument/2006/relationships/hyperlink" Target="https://plants.sc.egov.usda.gov/plantguide/pdf/pg_krla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15"/>
  <sheetViews>
    <sheetView workbookViewId="0">
      <selection sqref="A1:M1"/>
    </sheetView>
  </sheetViews>
  <sheetFormatPr defaultRowHeight="13.2" x14ac:dyDescent="0.25"/>
  <sheetData>
    <row r="1" spans="1:13" ht="13.8" thickBot="1" x14ac:dyDescent="0.3">
      <c r="A1" s="240" t="s">
        <v>350</v>
      </c>
      <c r="B1" s="240"/>
      <c r="C1" s="240"/>
      <c r="D1" s="240"/>
      <c r="E1" s="240"/>
      <c r="F1" s="240"/>
      <c r="G1" s="240"/>
      <c r="H1" s="240"/>
      <c r="I1" s="240"/>
      <c r="J1" s="240"/>
      <c r="K1" s="240"/>
      <c r="L1" s="240"/>
      <c r="M1" s="240"/>
    </row>
    <row r="3" spans="1:13" ht="57.75" customHeight="1" x14ac:dyDescent="0.25">
      <c r="A3" s="239" t="s">
        <v>357</v>
      </c>
      <c r="B3" s="239"/>
      <c r="C3" s="239"/>
      <c r="D3" s="239"/>
      <c r="E3" s="239"/>
      <c r="F3" s="239"/>
      <c r="G3" s="239"/>
      <c r="H3" s="239"/>
      <c r="I3" s="239"/>
      <c r="J3" s="239"/>
      <c r="K3" s="239"/>
      <c r="L3" s="239"/>
      <c r="M3" s="239"/>
    </row>
    <row r="5" spans="1:13" ht="66.75" customHeight="1" x14ac:dyDescent="0.25">
      <c r="A5" s="241" t="s">
        <v>490</v>
      </c>
      <c r="B5" s="239"/>
      <c r="C5" s="239"/>
      <c r="D5" s="239"/>
      <c r="E5" s="239"/>
      <c r="F5" s="239"/>
      <c r="G5" s="239"/>
      <c r="H5" s="239"/>
      <c r="I5" s="239"/>
      <c r="J5" s="239"/>
      <c r="K5" s="239"/>
      <c r="L5" s="239"/>
      <c r="M5" s="239"/>
    </row>
    <row r="8" spans="1:13" x14ac:dyDescent="0.25">
      <c r="A8" s="7" t="s">
        <v>351</v>
      </c>
    </row>
    <row r="9" spans="1:13" ht="54" customHeight="1" x14ac:dyDescent="0.25">
      <c r="A9" s="242" t="s">
        <v>359</v>
      </c>
      <c r="B9" s="242"/>
      <c r="C9" s="242"/>
      <c r="D9" s="242"/>
      <c r="E9" s="242"/>
      <c r="F9" s="242"/>
      <c r="G9" s="242"/>
      <c r="H9" s="242"/>
      <c r="I9" s="242"/>
      <c r="J9" s="242"/>
      <c r="K9" s="242"/>
      <c r="L9" s="242"/>
      <c r="M9" s="242"/>
    </row>
    <row r="11" spans="1:13" ht="68.25" customHeight="1" x14ac:dyDescent="0.25">
      <c r="A11" s="241" t="s">
        <v>1000</v>
      </c>
      <c r="B11" s="239"/>
      <c r="C11" s="239"/>
      <c r="D11" s="239"/>
      <c r="E11" s="239"/>
      <c r="F11" s="239"/>
      <c r="G11" s="239"/>
      <c r="H11" s="239"/>
      <c r="I11" s="239"/>
      <c r="J11" s="239"/>
      <c r="K11" s="239"/>
      <c r="L11" s="239"/>
      <c r="M11" s="239"/>
    </row>
    <row r="13" spans="1:13" ht="51.75" customHeight="1" x14ac:dyDescent="0.25">
      <c r="A13" s="239" t="s">
        <v>352</v>
      </c>
      <c r="B13" s="239"/>
      <c r="C13" s="239"/>
      <c r="D13" s="239"/>
      <c r="E13" s="239"/>
      <c r="F13" s="239"/>
      <c r="G13" s="239"/>
      <c r="H13" s="239"/>
      <c r="I13" s="239"/>
      <c r="J13" s="239"/>
      <c r="K13" s="239"/>
      <c r="L13" s="239"/>
      <c r="M13" s="239"/>
    </row>
    <row r="15" spans="1:13" ht="50.25" customHeight="1" x14ac:dyDescent="0.25">
      <c r="A15" s="239" t="s">
        <v>353</v>
      </c>
      <c r="B15" s="239"/>
      <c r="C15" s="239"/>
      <c r="D15" s="239"/>
      <c r="E15" s="239"/>
      <c r="F15" s="239"/>
      <c r="G15" s="239"/>
      <c r="H15" s="239"/>
      <c r="I15" s="239"/>
      <c r="J15" s="239"/>
      <c r="K15" s="239"/>
      <c r="L15" s="239"/>
      <c r="M15" s="239"/>
    </row>
  </sheetData>
  <mergeCells count="7">
    <mergeCell ref="A13:M13"/>
    <mergeCell ref="A15:M15"/>
    <mergeCell ref="A1:M1"/>
    <mergeCell ref="A3:M3"/>
    <mergeCell ref="A5:M5"/>
    <mergeCell ref="A9:M9"/>
    <mergeCell ref="A11:M11"/>
  </mergeCells>
  <phoneticPr fontId="4" type="noConversion"/>
  <pageMargins left="0.75" right="0.75" top="1" bottom="1" header="0.5" footer="0.5"/>
  <pageSetup orientation="landscape" horizontalDpi="525" verticalDpi="52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3:T44"/>
  <sheetViews>
    <sheetView showZeros="0" tabSelected="1" topLeftCell="A7" workbookViewId="0">
      <selection activeCell="F15" sqref="F15"/>
    </sheetView>
  </sheetViews>
  <sheetFormatPr defaultRowHeight="13.2" x14ac:dyDescent="0.25"/>
  <cols>
    <col min="2" max="2" width="20.109375" hidden="1" customWidth="1"/>
    <col min="3" max="3" width="29.5546875" customWidth="1"/>
    <col min="4" max="4" width="29.33203125" customWidth="1"/>
    <col min="5" max="5" width="13.44140625" bestFit="1" customWidth="1"/>
    <col min="6" max="6" width="10.109375" customWidth="1"/>
    <col min="8" max="8" width="10.6640625" customWidth="1"/>
    <col min="12" max="12" width="11" customWidth="1"/>
    <col min="13" max="13" width="10.88671875" customWidth="1"/>
    <col min="15" max="20" width="9.109375" hidden="1" customWidth="1"/>
  </cols>
  <sheetData>
    <row r="3" spans="2:20" ht="13.8" thickBot="1" x14ac:dyDescent="0.3"/>
    <row r="4" spans="2:20" ht="27" customHeight="1" thickBot="1" x14ac:dyDescent="0.3">
      <c r="C4" s="38" t="s">
        <v>238</v>
      </c>
      <c r="D4" s="263" t="s">
        <v>1002</v>
      </c>
      <c r="E4" s="264"/>
      <c r="F4" s="264"/>
      <c r="G4" s="265"/>
      <c r="H4" s="233" t="s">
        <v>119</v>
      </c>
      <c r="I4" s="231" t="s">
        <v>120</v>
      </c>
      <c r="J4" s="259" t="s">
        <v>241</v>
      </c>
      <c r="K4" s="260"/>
      <c r="L4" s="255" t="s">
        <v>358</v>
      </c>
      <c r="M4" s="256"/>
    </row>
    <row r="5" spans="2:20" ht="13.8" thickBot="1" x14ac:dyDescent="0.3">
      <c r="C5" s="38" t="s">
        <v>239</v>
      </c>
      <c r="D5" s="266">
        <v>5919</v>
      </c>
      <c r="E5" s="267"/>
      <c r="F5" s="267"/>
      <c r="G5" s="268"/>
      <c r="H5" s="234">
        <v>1000</v>
      </c>
      <c r="I5" s="145"/>
      <c r="J5" s="257" t="s">
        <v>245</v>
      </c>
      <c r="K5" s="258"/>
      <c r="L5" s="261">
        <v>44835</v>
      </c>
      <c r="M5" s="262"/>
    </row>
    <row r="6" spans="2:20" ht="13.8" thickBot="1" x14ac:dyDescent="0.3">
      <c r="C6" s="38"/>
      <c r="D6" s="38" t="s">
        <v>905</v>
      </c>
      <c r="E6" s="235" t="s">
        <v>906</v>
      </c>
      <c r="F6" s="237"/>
      <c r="H6" s="235" t="s">
        <v>907</v>
      </c>
      <c r="I6" s="237"/>
      <c r="J6" s="232"/>
      <c r="K6" s="232"/>
      <c r="L6" s="232"/>
      <c r="M6" s="232"/>
    </row>
    <row r="7" spans="2:20" ht="13.5" customHeight="1" thickBot="1" x14ac:dyDescent="0.3">
      <c r="C7" s="153"/>
      <c r="D7" s="152"/>
    </row>
    <row r="8" spans="2:20" ht="40.200000000000003" thickBot="1" x14ac:dyDescent="0.3">
      <c r="C8" s="34" t="s">
        <v>112</v>
      </c>
      <c r="D8" s="25" t="s">
        <v>113</v>
      </c>
      <c r="E8" s="26" t="s">
        <v>121</v>
      </c>
      <c r="F8" s="26" t="s">
        <v>230</v>
      </c>
      <c r="G8" s="25" t="s">
        <v>231</v>
      </c>
      <c r="H8" s="27" t="s">
        <v>114</v>
      </c>
      <c r="I8" s="25" t="s">
        <v>115</v>
      </c>
      <c r="J8" s="28" t="s">
        <v>116</v>
      </c>
      <c r="K8" s="29" t="s">
        <v>232</v>
      </c>
      <c r="L8" s="25" t="s">
        <v>117</v>
      </c>
      <c r="M8" s="30" t="s">
        <v>118</v>
      </c>
      <c r="P8" s="252" t="s">
        <v>243</v>
      </c>
      <c r="Q8" s="252"/>
      <c r="R8" s="252"/>
      <c r="S8" s="252"/>
      <c r="T8" s="252"/>
    </row>
    <row r="9" spans="2:20" x14ac:dyDescent="0.25">
      <c r="B9" s="37" t="str">
        <f>IF(ISBLANK(E9),(C9&amp;" Any"),(C9&amp;" "&amp;E9))</f>
        <v>Wheatgrass, Bluebunch Any</v>
      </c>
      <c r="C9" s="146" t="s">
        <v>519</v>
      </c>
      <c r="D9" s="6" t="str">
        <f t="shared" ref="D9" si="0">IF(C9="","",LOOKUP(C9,Species,Scientific))</f>
        <v>Pseudoroegneria spicata</v>
      </c>
      <c r="E9" s="35"/>
      <c r="F9" s="148">
        <v>4</v>
      </c>
      <c r="G9" s="5">
        <f t="shared" ref="G9" si="1">IF(C9="","",F9*K9/100)</f>
        <v>3.4580000000000002</v>
      </c>
      <c r="H9" s="2">
        <f t="shared" ref="H9" si="2">IF(C9="","",LOOKUP(C9,Species,Price))</f>
        <v>7.1</v>
      </c>
      <c r="I9" s="1">
        <f>F9*H5</f>
        <v>4000</v>
      </c>
      <c r="J9" s="4">
        <f t="shared" ref="J9" si="3">IF(C9="","",LOOKUP(C9,Species,Seeds_per_lbs))</f>
        <v>140000</v>
      </c>
      <c r="K9" s="3">
        <f t="shared" ref="K9" si="4">IF(C9="","",LOOKUP(C9,Species,PLS))</f>
        <v>86.45</v>
      </c>
      <c r="L9" s="3">
        <f t="shared" ref="L9" si="5">IF(C9="","",F9*J9*K9/100/43560)</f>
        <v>11.11386593204775</v>
      </c>
      <c r="M9" s="170">
        <f t="shared" ref="M9" si="6">IF(C9="","",H9*I9)</f>
        <v>28400</v>
      </c>
      <c r="O9" s="1" t="s">
        <v>354</v>
      </c>
      <c r="P9" s="1" t="str">
        <f t="shared" ref="P9" si="7">IF(C9="","",LOOKUP(C9,Species,V_1))</f>
        <v>Anatone</v>
      </c>
      <c r="Q9" s="1" t="str">
        <f t="shared" ref="Q9" si="8">IF(C9="","",LOOKUP(C9,Species,V_2))</f>
        <v>Goldar</v>
      </c>
      <c r="R9" s="1" t="str">
        <f t="shared" ref="R9" si="9">IF(C9="","",LOOKUP(C9,Species,V_3))</f>
        <v>P-7</v>
      </c>
      <c r="S9" s="1" t="str">
        <f t="shared" ref="S9" si="10">IF(C9="","",LOOKUP(C9,Species,V_4))</f>
        <v>Columbia</v>
      </c>
      <c r="T9" s="1">
        <f t="shared" ref="T9" si="11">IF(C9="","",LOOKUP(C9,Species,V_5))</f>
        <v>0</v>
      </c>
    </row>
    <row r="10" spans="2:20" x14ac:dyDescent="0.25">
      <c r="B10" s="37" t="str">
        <f>IF(ISBLANK(E10),(C10&amp;" Any"),(C10&amp;" "&amp;E10))</f>
        <v>Brome, Mountain Any</v>
      </c>
      <c r="C10" s="146" t="s">
        <v>557</v>
      </c>
      <c r="D10" s="6" t="str">
        <f t="shared" ref="D10:D29" si="12">IF(C10="","",LOOKUP(C10,Species,Scientific))</f>
        <v>Bromus marginatus</v>
      </c>
      <c r="E10" s="35"/>
      <c r="F10" s="148">
        <v>5</v>
      </c>
      <c r="G10" s="5">
        <f t="shared" ref="G10:G29" si="13">IF(C10="","",F10*K10/100)</f>
        <v>4.8926499999999997</v>
      </c>
      <c r="H10" s="2">
        <f t="shared" ref="H10:H29" si="14">IF(C10="","",LOOKUP(C10,Species,Price))</f>
        <v>3.2</v>
      </c>
      <c r="I10" s="1">
        <f>F10*H5</f>
        <v>5000</v>
      </c>
      <c r="J10" s="4">
        <f t="shared" ref="J10:J29" si="15">IF(C10="","",LOOKUP(C10,Species,Seeds_per_lbs))</f>
        <v>90000</v>
      </c>
      <c r="K10" s="3">
        <f t="shared" ref="K10:K29" si="16">IF(C10="","",LOOKUP(C10,Species,PLS))</f>
        <v>97.852999999999994</v>
      </c>
      <c r="L10" s="3">
        <f t="shared" ref="L10:L29" si="17">IF(C10="","",F10*J10*K10/100/43560)</f>
        <v>10.108780991735538</v>
      </c>
      <c r="M10" s="170">
        <f t="shared" ref="M10:M29" si="18">IF(C10="","",H10*I10)</f>
        <v>16000</v>
      </c>
      <c r="O10" s="1" t="s">
        <v>354</v>
      </c>
      <c r="P10" s="1" t="str">
        <f t="shared" ref="P10:P29" si="19">IF(C10="","",LOOKUP(C10,Species,V_1))</f>
        <v>Bromar</v>
      </c>
      <c r="Q10" s="1" t="str">
        <f t="shared" ref="Q10:Q29" si="20">IF(C10="","",LOOKUP(C10,Species,V_2))</f>
        <v>Garnet</v>
      </c>
      <c r="R10" s="1">
        <f t="shared" ref="R10:R29" si="21">IF(C10="","",LOOKUP(C10,Species,V_3))</f>
        <v>0</v>
      </c>
      <c r="S10" s="1">
        <f t="shared" ref="S10:S29" si="22">IF(C10="","",LOOKUP(C10,Species,V_4))</f>
        <v>0</v>
      </c>
      <c r="T10" s="1">
        <f t="shared" ref="T10:T29" si="23">IF(C10="","",LOOKUP(C10,Species,V_5))</f>
        <v>0</v>
      </c>
    </row>
    <row r="11" spans="2:20" x14ac:dyDescent="0.25">
      <c r="B11" s="37" t="str">
        <f t="shared" ref="B11:B29" si="24">IF(ISBLANK(E11),(C11&amp;" Any"),(C11&amp;" "&amp;E11))</f>
        <v>Fescue, Idaho Any</v>
      </c>
      <c r="C11" s="146" t="s">
        <v>547</v>
      </c>
      <c r="D11" s="6" t="str">
        <f t="shared" si="12"/>
        <v>Festuca idahoensis</v>
      </c>
      <c r="E11" s="35"/>
      <c r="F11" s="148">
        <v>2</v>
      </c>
      <c r="G11" s="5">
        <f t="shared" si="13"/>
        <v>1.615</v>
      </c>
      <c r="H11" s="2">
        <f t="shared" si="14"/>
        <v>5.75</v>
      </c>
      <c r="I11" s="1">
        <f>F11*H5</f>
        <v>2000</v>
      </c>
      <c r="J11" s="4">
        <f t="shared" si="15"/>
        <v>450000</v>
      </c>
      <c r="K11" s="3">
        <f t="shared" si="16"/>
        <v>80.75</v>
      </c>
      <c r="L11" s="3">
        <f t="shared" si="17"/>
        <v>16.68388429752066</v>
      </c>
      <c r="M11" s="170">
        <f t="shared" si="18"/>
        <v>11500</v>
      </c>
      <c r="O11" s="1" t="s">
        <v>354</v>
      </c>
      <c r="P11" s="1" t="str">
        <f t="shared" si="19"/>
        <v>Joseph</v>
      </c>
      <c r="Q11" s="1">
        <f t="shared" si="20"/>
        <v>0</v>
      </c>
      <c r="R11" s="1">
        <f t="shared" si="21"/>
        <v>0</v>
      </c>
      <c r="S11" s="1">
        <f t="shared" si="22"/>
        <v>0</v>
      </c>
      <c r="T11" s="1">
        <f t="shared" si="23"/>
        <v>0</v>
      </c>
    </row>
    <row r="12" spans="2:20" x14ac:dyDescent="0.25">
      <c r="B12" s="37" t="str">
        <f t="shared" si="24"/>
        <v>Yarrow, Western Any</v>
      </c>
      <c r="C12" s="146" t="s">
        <v>897</v>
      </c>
      <c r="D12" s="6" t="str">
        <f t="shared" si="12"/>
        <v>Achillea millefolium</v>
      </c>
      <c r="E12" s="35"/>
      <c r="F12" s="148">
        <v>0.25</v>
      </c>
      <c r="G12" s="5">
        <f t="shared" si="13"/>
        <v>0.22416074999999999</v>
      </c>
      <c r="H12" s="2">
        <f t="shared" si="14"/>
        <v>24.35</v>
      </c>
      <c r="I12" s="1">
        <f>F12*H5</f>
        <v>250</v>
      </c>
      <c r="J12" s="4">
        <f t="shared" si="15"/>
        <v>3300000</v>
      </c>
      <c r="K12" s="3">
        <f t="shared" si="16"/>
        <v>89.664299999999997</v>
      </c>
      <c r="L12" s="3">
        <f t="shared" si="17"/>
        <v>16.981874999999999</v>
      </c>
      <c r="M12" s="170">
        <f t="shared" si="18"/>
        <v>6087.5</v>
      </c>
      <c r="O12" s="1" t="s">
        <v>354</v>
      </c>
      <c r="P12" s="1" t="str">
        <f t="shared" si="19"/>
        <v>Eagle</v>
      </c>
      <c r="Q12" s="1">
        <f t="shared" si="20"/>
        <v>0</v>
      </c>
      <c r="R12" s="1">
        <f t="shared" si="21"/>
        <v>0</v>
      </c>
      <c r="S12" s="1">
        <f t="shared" si="22"/>
        <v>0</v>
      </c>
      <c r="T12" s="1">
        <f t="shared" si="23"/>
        <v>0</v>
      </c>
    </row>
    <row r="13" spans="2:20" x14ac:dyDescent="0.25">
      <c r="B13" s="37" t="str">
        <f t="shared" si="24"/>
        <v>Flax, Blue Any</v>
      </c>
      <c r="C13" s="146" t="s">
        <v>516</v>
      </c>
      <c r="D13" s="6" t="str">
        <f t="shared" si="12"/>
        <v>Linum perenne</v>
      </c>
      <c r="E13" s="35"/>
      <c r="F13" s="148">
        <v>0.25</v>
      </c>
      <c r="G13" s="5">
        <f t="shared" si="13"/>
        <v>0.21787433333333336</v>
      </c>
      <c r="H13" s="2">
        <f t="shared" si="14"/>
        <v>14.14</v>
      </c>
      <c r="I13" s="1">
        <f>F13*H5</f>
        <v>250</v>
      </c>
      <c r="J13" s="4">
        <f t="shared" si="15"/>
        <v>293000</v>
      </c>
      <c r="K13" s="3">
        <f t="shared" si="16"/>
        <v>87.149733333333344</v>
      </c>
      <c r="L13" s="3">
        <f t="shared" si="17"/>
        <v>1.4654999923477199</v>
      </c>
      <c r="M13" s="170">
        <f t="shared" si="18"/>
        <v>3535</v>
      </c>
      <c r="O13" s="1" t="s">
        <v>354</v>
      </c>
      <c r="P13" s="1" t="str">
        <f t="shared" si="19"/>
        <v>Appar</v>
      </c>
      <c r="Q13" s="1">
        <f t="shared" si="20"/>
        <v>0</v>
      </c>
      <c r="R13" s="1">
        <f t="shared" si="21"/>
        <v>0</v>
      </c>
      <c r="S13" s="1">
        <f t="shared" si="22"/>
        <v>0</v>
      </c>
      <c r="T13" s="1">
        <f t="shared" si="23"/>
        <v>0</v>
      </c>
    </row>
    <row r="14" spans="2:20" x14ac:dyDescent="0.25">
      <c r="B14" s="37" t="str">
        <f t="shared" si="24"/>
        <v>Clover, Purple Prairie Any</v>
      </c>
      <c r="C14" s="146" t="s">
        <v>845</v>
      </c>
      <c r="D14" s="6" t="str">
        <f t="shared" si="12"/>
        <v>Dalea purpurea</v>
      </c>
      <c r="E14" s="35"/>
      <c r="F14" s="148">
        <v>0.25</v>
      </c>
      <c r="G14" s="5">
        <f t="shared" si="13"/>
        <v>0.19731799999999999</v>
      </c>
      <c r="H14" s="2">
        <f t="shared" si="14"/>
        <v>19.489999999999998</v>
      </c>
      <c r="I14" s="1">
        <f>F14*H5</f>
        <v>250</v>
      </c>
      <c r="J14" s="4">
        <f t="shared" si="15"/>
        <v>210000</v>
      </c>
      <c r="K14" s="3">
        <f t="shared" si="16"/>
        <v>78.927199999999999</v>
      </c>
      <c r="L14" s="3">
        <f t="shared" si="17"/>
        <v>0.95125757575757575</v>
      </c>
      <c r="M14" s="170">
        <f t="shared" si="18"/>
        <v>4872.5</v>
      </c>
      <c r="O14" s="1" t="s">
        <v>354</v>
      </c>
      <c r="P14" s="1">
        <f t="shared" si="19"/>
        <v>0</v>
      </c>
      <c r="Q14" s="1">
        <f t="shared" si="20"/>
        <v>0</v>
      </c>
      <c r="R14" s="1">
        <f t="shared" si="21"/>
        <v>0</v>
      </c>
      <c r="S14" s="1">
        <f t="shared" si="22"/>
        <v>0</v>
      </c>
      <c r="T14" s="1">
        <f t="shared" si="23"/>
        <v>0</v>
      </c>
    </row>
    <row r="15" spans="2:20" x14ac:dyDescent="0.25">
      <c r="B15" s="37" t="str">
        <f t="shared" si="24"/>
        <v xml:space="preserve"> Any</v>
      </c>
      <c r="C15" s="146"/>
      <c r="D15" s="6" t="str">
        <f t="shared" si="12"/>
        <v/>
      </c>
      <c r="E15" s="35"/>
      <c r="F15" s="148"/>
      <c r="G15" s="5" t="str">
        <f t="shared" si="13"/>
        <v/>
      </c>
      <c r="H15" s="2" t="str">
        <f t="shared" si="14"/>
        <v/>
      </c>
      <c r="I15" s="1">
        <f>F15*H5</f>
        <v>0</v>
      </c>
      <c r="J15" s="4" t="str">
        <f t="shared" si="15"/>
        <v/>
      </c>
      <c r="K15" s="3" t="str">
        <f t="shared" si="16"/>
        <v/>
      </c>
      <c r="L15" s="3" t="str">
        <f t="shared" si="17"/>
        <v/>
      </c>
      <c r="M15" s="170" t="str">
        <f t="shared" si="18"/>
        <v/>
      </c>
      <c r="O15" s="1" t="s">
        <v>354</v>
      </c>
      <c r="P15" s="1" t="str">
        <f t="shared" si="19"/>
        <v/>
      </c>
      <c r="Q15" s="1" t="str">
        <f t="shared" si="20"/>
        <v/>
      </c>
      <c r="R15" s="1" t="str">
        <f t="shared" si="21"/>
        <v/>
      </c>
      <c r="S15" s="1" t="str">
        <f t="shared" si="22"/>
        <v/>
      </c>
      <c r="T15" s="1" t="str">
        <f t="shared" si="23"/>
        <v/>
      </c>
    </row>
    <row r="16" spans="2:20" x14ac:dyDescent="0.25">
      <c r="B16" s="37" t="str">
        <f t="shared" si="24"/>
        <v xml:space="preserve"> Any</v>
      </c>
      <c r="C16" s="146"/>
      <c r="D16" s="6" t="str">
        <f t="shared" si="12"/>
        <v/>
      </c>
      <c r="E16" s="35"/>
      <c r="F16" s="148"/>
      <c r="G16" s="5" t="str">
        <f t="shared" si="13"/>
        <v/>
      </c>
      <c r="H16" s="2" t="str">
        <f t="shared" si="14"/>
        <v/>
      </c>
      <c r="I16" s="1">
        <f>F16*H5</f>
        <v>0</v>
      </c>
      <c r="J16" s="4" t="str">
        <f t="shared" si="15"/>
        <v/>
      </c>
      <c r="K16" s="3" t="str">
        <f t="shared" si="16"/>
        <v/>
      </c>
      <c r="L16" s="3" t="str">
        <f t="shared" si="17"/>
        <v/>
      </c>
      <c r="M16" s="170" t="str">
        <f t="shared" si="18"/>
        <v/>
      </c>
      <c r="O16" s="1" t="s">
        <v>354</v>
      </c>
      <c r="P16" s="1" t="str">
        <f t="shared" si="19"/>
        <v/>
      </c>
      <c r="Q16" s="1" t="str">
        <f t="shared" si="20"/>
        <v/>
      </c>
      <c r="R16" s="1" t="str">
        <f t="shared" si="21"/>
        <v/>
      </c>
      <c r="S16" s="1" t="str">
        <f t="shared" si="22"/>
        <v/>
      </c>
      <c r="T16" s="1" t="str">
        <f t="shared" si="23"/>
        <v/>
      </c>
    </row>
    <row r="17" spans="2:20" x14ac:dyDescent="0.25">
      <c r="B17" s="37" t="str">
        <f t="shared" si="24"/>
        <v xml:space="preserve"> Any</v>
      </c>
      <c r="C17" s="146"/>
      <c r="D17" s="6" t="str">
        <f t="shared" si="12"/>
        <v/>
      </c>
      <c r="E17" s="35"/>
      <c r="F17" s="148"/>
      <c r="G17" s="5" t="str">
        <f t="shared" si="13"/>
        <v/>
      </c>
      <c r="H17" s="2" t="str">
        <f t="shared" si="14"/>
        <v/>
      </c>
      <c r="I17" s="1">
        <f>F17*H5</f>
        <v>0</v>
      </c>
      <c r="J17" s="4" t="str">
        <f t="shared" si="15"/>
        <v/>
      </c>
      <c r="K17" s="3" t="str">
        <f t="shared" si="16"/>
        <v/>
      </c>
      <c r="L17" s="3" t="str">
        <f t="shared" si="17"/>
        <v/>
      </c>
      <c r="M17" s="170" t="str">
        <f t="shared" si="18"/>
        <v/>
      </c>
      <c r="O17" s="1" t="s">
        <v>354</v>
      </c>
      <c r="P17" s="1" t="str">
        <f t="shared" si="19"/>
        <v/>
      </c>
      <c r="Q17" s="1" t="str">
        <f t="shared" si="20"/>
        <v/>
      </c>
      <c r="R17" s="1" t="str">
        <f t="shared" si="21"/>
        <v/>
      </c>
      <c r="S17" s="1" t="str">
        <f t="shared" si="22"/>
        <v/>
      </c>
      <c r="T17" s="1" t="str">
        <f t="shared" si="23"/>
        <v/>
      </c>
    </row>
    <row r="18" spans="2:20" x14ac:dyDescent="0.25">
      <c r="B18" s="37" t="str">
        <f t="shared" si="24"/>
        <v xml:space="preserve"> Any</v>
      </c>
      <c r="C18" s="146"/>
      <c r="D18" s="6" t="str">
        <f t="shared" si="12"/>
        <v/>
      </c>
      <c r="E18" s="35"/>
      <c r="F18" s="148"/>
      <c r="G18" s="5" t="str">
        <f t="shared" si="13"/>
        <v/>
      </c>
      <c r="H18" s="2" t="str">
        <f t="shared" si="14"/>
        <v/>
      </c>
      <c r="I18" s="1">
        <f>F18*H5</f>
        <v>0</v>
      </c>
      <c r="J18" s="4" t="str">
        <f t="shared" si="15"/>
        <v/>
      </c>
      <c r="K18" s="3" t="str">
        <f t="shared" si="16"/>
        <v/>
      </c>
      <c r="L18" s="3" t="str">
        <f t="shared" si="17"/>
        <v/>
      </c>
      <c r="M18" s="170" t="str">
        <f t="shared" si="18"/>
        <v/>
      </c>
      <c r="O18" s="1" t="s">
        <v>354</v>
      </c>
      <c r="P18" s="1" t="str">
        <f t="shared" si="19"/>
        <v/>
      </c>
      <c r="Q18" s="1" t="str">
        <f t="shared" si="20"/>
        <v/>
      </c>
      <c r="R18" s="1" t="str">
        <f t="shared" si="21"/>
        <v/>
      </c>
      <c r="S18" s="1" t="str">
        <f t="shared" si="22"/>
        <v/>
      </c>
      <c r="T18" s="1" t="str">
        <f t="shared" si="23"/>
        <v/>
      </c>
    </row>
    <row r="19" spans="2:20" x14ac:dyDescent="0.25">
      <c r="B19" s="37" t="str">
        <f t="shared" si="24"/>
        <v xml:space="preserve"> Any</v>
      </c>
      <c r="C19" s="146"/>
      <c r="D19" s="6" t="str">
        <f t="shared" si="12"/>
        <v/>
      </c>
      <c r="E19" s="35"/>
      <c r="F19" s="148"/>
      <c r="G19" s="5" t="str">
        <f t="shared" si="13"/>
        <v/>
      </c>
      <c r="H19" s="2" t="str">
        <f t="shared" si="14"/>
        <v/>
      </c>
      <c r="I19" s="1">
        <f>F19*H5</f>
        <v>0</v>
      </c>
      <c r="J19" s="4" t="str">
        <f t="shared" si="15"/>
        <v/>
      </c>
      <c r="K19" s="3" t="str">
        <f t="shared" si="16"/>
        <v/>
      </c>
      <c r="L19" s="3" t="str">
        <f t="shared" si="17"/>
        <v/>
      </c>
      <c r="M19" s="170" t="str">
        <f t="shared" si="18"/>
        <v/>
      </c>
      <c r="O19" s="1" t="s">
        <v>354</v>
      </c>
      <c r="P19" s="1" t="str">
        <f t="shared" si="19"/>
        <v/>
      </c>
      <c r="Q19" s="1" t="str">
        <f t="shared" si="20"/>
        <v/>
      </c>
      <c r="R19" s="1" t="str">
        <f t="shared" si="21"/>
        <v/>
      </c>
      <c r="S19" s="1" t="str">
        <f t="shared" si="22"/>
        <v/>
      </c>
      <c r="T19" s="1" t="str">
        <f t="shared" si="23"/>
        <v/>
      </c>
    </row>
    <row r="20" spans="2:20" x14ac:dyDescent="0.25">
      <c r="B20" s="37" t="str">
        <f t="shared" si="24"/>
        <v xml:space="preserve"> Any</v>
      </c>
      <c r="C20" s="146"/>
      <c r="D20" s="6" t="str">
        <f t="shared" si="12"/>
        <v/>
      </c>
      <c r="E20" s="35"/>
      <c r="F20" s="148"/>
      <c r="G20" s="5" t="str">
        <f t="shared" si="13"/>
        <v/>
      </c>
      <c r="H20" s="2" t="str">
        <f t="shared" si="14"/>
        <v/>
      </c>
      <c r="I20" s="1">
        <f>F20*H5</f>
        <v>0</v>
      </c>
      <c r="J20" s="4" t="str">
        <f t="shared" si="15"/>
        <v/>
      </c>
      <c r="K20" s="3" t="str">
        <f t="shared" si="16"/>
        <v/>
      </c>
      <c r="L20" s="3" t="str">
        <f t="shared" si="17"/>
        <v/>
      </c>
      <c r="M20" s="170" t="str">
        <f t="shared" si="18"/>
        <v/>
      </c>
      <c r="O20" s="1" t="s">
        <v>354</v>
      </c>
      <c r="P20" s="1" t="str">
        <f t="shared" si="19"/>
        <v/>
      </c>
      <c r="Q20" s="1" t="str">
        <f t="shared" si="20"/>
        <v/>
      </c>
      <c r="R20" s="1" t="str">
        <f t="shared" si="21"/>
        <v/>
      </c>
      <c r="S20" s="1" t="str">
        <f t="shared" si="22"/>
        <v/>
      </c>
      <c r="T20" s="1" t="str">
        <f t="shared" si="23"/>
        <v/>
      </c>
    </row>
    <row r="21" spans="2:20" x14ac:dyDescent="0.25">
      <c r="B21" s="37" t="str">
        <f t="shared" si="24"/>
        <v xml:space="preserve"> Any</v>
      </c>
      <c r="C21" s="146"/>
      <c r="D21" s="6" t="str">
        <f t="shared" si="12"/>
        <v/>
      </c>
      <c r="E21" s="35"/>
      <c r="F21" s="148"/>
      <c r="G21" s="5" t="str">
        <f t="shared" si="13"/>
        <v/>
      </c>
      <c r="H21" s="2" t="str">
        <f t="shared" si="14"/>
        <v/>
      </c>
      <c r="I21" s="1">
        <f>F21*H5</f>
        <v>0</v>
      </c>
      <c r="J21" s="4" t="str">
        <f t="shared" si="15"/>
        <v/>
      </c>
      <c r="K21" s="3" t="str">
        <f t="shared" si="16"/>
        <v/>
      </c>
      <c r="L21" s="3" t="str">
        <f t="shared" si="17"/>
        <v/>
      </c>
      <c r="M21" s="170" t="str">
        <f t="shared" si="18"/>
        <v/>
      </c>
      <c r="O21" s="1" t="s">
        <v>354</v>
      </c>
      <c r="P21" s="1" t="str">
        <f t="shared" si="19"/>
        <v/>
      </c>
      <c r="Q21" s="1" t="str">
        <f t="shared" si="20"/>
        <v/>
      </c>
      <c r="R21" s="1" t="str">
        <f t="shared" si="21"/>
        <v/>
      </c>
      <c r="S21" s="1" t="str">
        <f t="shared" si="22"/>
        <v/>
      </c>
      <c r="T21" s="1" t="str">
        <f t="shared" si="23"/>
        <v/>
      </c>
    </row>
    <row r="22" spans="2:20" x14ac:dyDescent="0.25">
      <c r="B22" s="37" t="str">
        <f t="shared" si="24"/>
        <v xml:space="preserve"> Any</v>
      </c>
      <c r="C22" s="146"/>
      <c r="D22" s="6" t="str">
        <f t="shared" si="12"/>
        <v/>
      </c>
      <c r="E22" s="35"/>
      <c r="F22" s="148"/>
      <c r="G22" s="5" t="str">
        <f t="shared" si="13"/>
        <v/>
      </c>
      <c r="H22" s="2" t="str">
        <f t="shared" si="14"/>
        <v/>
      </c>
      <c r="I22" s="1">
        <f>F22*H5</f>
        <v>0</v>
      </c>
      <c r="J22" s="4" t="str">
        <f t="shared" si="15"/>
        <v/>
      </c>
      <c r="K22" s="3" t="str">
        <f t="shared" si="16"/>
        <v/>
      </c>
      <c r="L22" s="3" t="str">
        <f t="shared" si="17"/>
        <v/>
      </c>
      <c r="M22" s="170" t="str">
        <f t="shared" si="18"/>
        <v/>
      </c>
      <c r="O22" s="1" t="s">
        <v>354</v>
      </c>
      <c r="P22" s="1" t="str">
        <f t="shared" si="19"/>
        <v/>
      </c>
      <c r="Q22" s="1" t="str">
        <f t="shared" si="20"/>
        <v/>
      </c>
      <c r="R22" s="1" t="str">
        <f t="shared" si="21"/>
        <v/>
      </c>
      <c r="S22" s="1" t="str">
        <f t="shared" si="22"/>
        <v/>
      </c>
      <c r="T22" s="1" t="str">
        <f t="shared" si="23"/>
        <v/>
      </c>
    </row>
    <row r="23" spans="2:20" x14ac:dyDescent="0.25">
      <c r="B23" s="37" t="str">
        <f t="shared" si="24"/>
        <v xml:space="preserve"> Any</v>
      </c>
      <c r="C23" s="146"/>
      <c r="D23" s="6" t="str">
        <f t="shared" si="12"/>
        <v/>
      </c>
      <c r="E23" s="35"/>
      <c r="F23" s="148"/>
      <c r="G23" s="5" t="str">
        <f t="shared" si="13"/>
        <v/>
      </c>
      <c r="H23" s="2" t="str">
        <f t="shared" si="14"/>
        <v/>
      </c>
      <c r="I23" s="1">
        <f>F23*H5</f>
        <v>0</v>
      </c>
      <c r="J23" s="4" t="str">
        <f t="shared" si="15"/>
        <v/>
      </c>
      <c r="K23" s="3" t="str">
        <f t="shared" si="16"/>
        <v/>
      </c>
      <c r="L23" s="3" t="str">
        <f t="shared" si="17"/>
        <v/>
      </c>
      <c r="M23" s="170" t="str">
        <f t="shared" si="18"/>
        <v/>
      </c>
      <c r="O23" s="1" t="s">
        <v>354</v>
      </c>
      <c r="P23" s="1" t="str">
        <f t="shared" si="19"/>
        <v/>
      </c>
      <c r="Q23" s="1" t="str">
        <f t="shared" si="20"/>
        <v/>
      </c>
      <c r="R23" s="1" t="str">
        <f t="shared" si="21"/>
        <v/>
      </c>
      <c r="S23" s="1" t="str">
        <f t="shared" si="22"/>
        <v/>
      </c>
      <c r="T23" s="1" t="str">
        <f t="shared" si="23"/>
        <v/>
      </c>
    </row>
    <row r="24" spans="2:20" x14ac:dyDescent="0.25">
      <c r="B24" s="37" t="str">
        <f t="shared" si="24"/>
        <v xml:space="preserve"> Any</v>
      </c>
      <c r="C24" s="146"/>
      <c r="D24" s="6" t="str">
        <f t="shared" si="12"/>
        <v/>
      </c>
      <c r="E24" s="35"/>
      <c r="F24" s="148"/>
      <c r="G24" s="5" t="str">
        <f t="shared" si="13"/>
        <v/>
      </c>
      <c r="H24" s="2" t="str">
        <f t="shared" si="14"/>
        <v/>
      </c>
      <c r="I24" s="1">
        <f>F24*H5</f>
        <v>0</v>
      </c>
      <c r="J24" s="4" t="str">
        <f t="shared" si="15"/>
        <v/>
      </c>
      <c r="K24" s="3" t="str">
        <f t="shared" si="16"/>
        <v/>
      </c>
      <c r="L24" s="3" t="str">
        <f t="shared" si="17"/>
        <v/>
      </c>
      <c r="M24" s="170" t="str">
        <f t="shared" si="18"/>
        <v/>
      </c>
      <c r="O24" s="1" t="s">
        <v>354</v>
      </c>
      <c r="P24" s="1" t="str">
        <f t="shared" si="19"/>
        <v/>
      </c>
      <c r="Q24" s="1" t="str">
        <f t="shared" si="20"/>
        <v/>
      </c>
      <c r="R24" s="1" t="str">
        <f t="shared" si="21"/>
        <v/>
      </c>
      <c r="S24" s="1" t="str">
        <f t="shared" si="22"/>
        <v/>
      </c>
      <c r="T24" s="1" t="str">
        <f t="shared" si="23"/>
        <v/>
      </c>
    </row>
    <row r="25" spans="2:20" x14ac:dyDescent="0.25">
      <c r="B25" s="37" t="str">
        <f t="shared" si="24"/>
        <v xml:space="preserve"> Any</v>
      </c>
      <c r="C25" s="146"/>
      <c r="D25" s="6" t="str">
        <f t="shared" si="12"/>
        <v/>
      </c>
      <c r="E25" s="35"/>
      <c r="F25" s="148"/>
      <c r="G25" s="5" t="str">
        <f t="shared" si="13"/>
        <v/>
      </c>
      <c r="H25" s="2" t="str">
        <f t="shared" si="14"/>
        <v/>
      </c>
      <c r="I25" s="1">
        <f>F25*H5</f>
        <v>0</v>
      </c>
      <c r="J25" s="4" t="str">
        <f t="shared" si="15"/>
        <v/>
      </c>
      <c r="K25" s="3" t="str">
        <f t="shared" si="16"/>
        <v/>
      </c>
      <c r="L25" s="3" t="str">
        <f t="shared" si="17"/>
        <v/>
      </c>
      <c r="M25" s="170" t="str">
        <f t="shared" si="18"/>
        <v/>
      </c>
      <c r="O25" s="1" t="s">
        <v>354</v>
      </c>
      <c r="P25" s="1" t="str">
        <f t="shared" si="19"/>
        <v/>
      </c>
      <c r="Q25" s="1" t="str">
        <f t="shared" si="20"/>
        <v/>
      </c>
      <c r="R25" s="1" t="str">
        <f t="shared" si="21"/>
        <v/>
      </c>
      <c r="S25" s="1" t="str">
        <f t="shared" si="22"/>
        <v/>
      </c>
      <c r="T25" s="1" t="str">
        <f t="shared" si="23"/>
        <v/>
      </c>
    </row>
    <row r="26" spans="2:20" x14ac:dyDescent="0.25">
      <c r="B26" s="37" t="str">
        <f t="shared" si="24"/>
        <v xml:space="preserve"> Any</v>
      </c>
      <c r="C26" s="146"/>
      <c r="D26" s="6" t="str">
        <f t="shared" si="12"/>
        <v/>
      </c>
      <c r="E26" s="35"/>
      <c r="F26" s="148"/>
      <c r="G26" s="5" t="str">
        <f t="shared" si="13"/>
        <v/>
      </c>
      <c r="H26" s="2" t="str">
        <f t="shared" si="14"/>
        <v/>
      </c>
      <c r="I26" s="1">
        <f>F26*H5</f>
        <v>0</v>
      </c>
      <c r="J26" s="4" t="str">
        <f t="shared" si="15"/>
        <v/>
      </c>
      <c r="K26" s="3" t="str">
        <f t="shared" si="16"/>
        <v/>
      </c>
      <c r="L26" s="3" t="str">
        <f t="shared" si="17"/>
        <v/>
      </c>
      <c r="M26" s="170" t="str">
        <f t="shared" si="18"/>
        <v/>
      </c>
      <c r="O26" s="1" t="s">
        <v>354</v>
      </c>
      <c r="P26" s="1" t="str">
        <f t="shared" si="19"/>
        <v/>
      </c>
      <c r="Q26" s="1" t="str">
        <f t="shared" si="20"/>
        <v/>
      </c>
      <c r="R26" s="1" t="str">
        <f t="shared" si="21"/>
        <v/>
      </c>
      <c r="S26" s="1" t="str">
        <f t="shared" si="22"/>
        <v/>
      </c>
      <c r="T26" s="1" t="str">
        <f t="shared" si="23"/>
        <v/>
      </c>
    </row>
    <row r="27" spans="2:20" x14ac:dyDescent="0.25">
      <c r="B27" s="37" t="str">
        <f t="shared" si="24"/>
        <v xml:space="preserve"> Any</v>
      </c>
      <c r="C27" s="146"/>
      <c r="D27" s="6" t="str">
        <f t="shared" si="12"/>
        <v/>
      </c>
      <c r="E27" s="35"/>
      <c r="F27" s="148"/>
      <c r="G27" s="5" t="str">
        <f t="shared" si="13"/>
        <v/>
      </c>
      <c r="H27" s="2" t="str">
        <f t="shared" si="14"/>
        <v/>
      </c>
      <c r="I27" s="1">
        <f>F27*H5</f>
        <v>0</v>
      </c>
      <c r="J27" s="4" t="str">
        <f t="shared" si="15"/>
        <v/>
      </c>
      <c r="K27" s="3" t="str">
        <f t="shared" si="16"/>
        <v/>
      </c>
      <c r="L27" s="3" t="str">
        <f t="shared" si="17"/>
        <v/>
      </c>
      <c r="M27" s="170" t="str">
        <f t="shared" si="18"/>
        <v/>
      </c>
      <c r="O27" s="1" t="s">
        <v>354</v>
      </c>
      <c r="P27" s="1" t="str">
        <f t="shared" si="19"/>
        <v/>
      </c>
      <c r="Q27" s="1" t="str">
        <f t="shared" si="20"/>
        <v/>
      </c>
      <c r="R27" s="1" t="str">
        <f t="shared" si="21"/>
        <v/>
      </c>
      <c r="S27" s="1" t="str">
        <f t="shared" si="22"/>
        <v/>
      </c>
      <c r="T27" s="1" t="str">
        <f t="shared" si="23"/>
        <v/>
      </c>
    </row>
    <row r="28" spans="2:20" x14ac:dyDescent="0.25">
      <c r="B28" s="37" t="str">
        <f t="shared" si="24"/>
        <v xml:space="preserve"> Any</v>
      </c>
      <c r="C28" s="146"/>
      <c r="D28" s="6" t="str">
        <f t="shared" si="12"/>
        <v/>
      </c>
      <c r="E28" s="35"/>
      <c r="F28" s="148"/>
      <c r="G28" s="5" t="str">
        <f t="shared" si="13"/>
        <v/>
      </c>
      <c r="H28" s="2" t="str">
        <f t="shared" si="14"/>
        <v/>
      </c>
      <c r="I28" s="1">
        <f>F28*H5</f>
        <v>0</v>
      </c>
      <c r="J28" s="4" t="str">
        <f t="shared" si="15"/>
        <v/>
      </c>
      <c r="K28" s="3" t="str">
        <f t="shared" si="16"/>
        <v/>
      </c>
      <c r="L28" s="3" t="str">
        <f t="shared" si="17"/>
        <v/>
      </c>
      <c r="M28" s="170" t="str">
        <f t="shared" si="18"/>
        <v/>
      </c>
      <c r="O28" s="1" t="s">
        <v>354</v>
      </c>
      <c r="P28" s="1" t="str">
        <f t="shared" si="19"/>
        <v/>
      </c>
      <c r="Q28" s="1" t="str">
        <f t="shared" si="20"/>
        <v/>
      </c>
      <c r="R28" s="1" t="str">
        <f t="shared" si="21"/>
        <v/>
      </c>
      <c r="S28" s="1" t="str">
        <f t="shared" si="22"/>
        <v/>
      </c>
      <c r="T28" s="1" t="str">
        <f t="shared" si="23"/>
        <v/>
      </c>
    </row>
    <row r="29" spans="2:20" ht="13.8" thickBot="1" x14ac:dyDescent="0.3">
      <c r="B29" s="37" t="str">
        <f t="shared" si="24"/>
        <v xml:space="preserve"> Any</v>
      </c>
      <c r="C29" s="147"/>
      <c r="D29" s="33" t="str">
        <f t="shared" si="12"/>
        <v/>
      </c>
      <c r="E29" s="36"/>
      <c r="F29" s="149"/>
      <c r="G29" s="20" t="str">
        <f t="shared" si="13"/>
        <v/>
      </c>
      <c r="H29" s="21" t="str">
        <f t="shared" si="14"/>
        <v/>
      </c>
      <c r="I29" s="22">
        <f>F29*H5</f>
        <v>0</v>
      </c>
      <c r="J29" s="23" t="str">
        <f t="shared" si="15"/>
        <v/>
      </c>
      <c r="K29" s="24" t="str">
        <f t="shared" si="16"/>
        <v/>
      </c>
      <c r="L29" s="46" t="str">
        <f t="shared" si="17"/>
        <v/>
      </c>
      <c r="M29" s="171" t="str">
        <f t="shared" si="18"/>
        <v/>
      </c>
      <c r="O29" s="1" t="s">
        <v>354</v>
      </c>
      <c r="P29" s="1" t="str">
        <f t="shared" si="19"/>
        <v/>
      </c>
      <c r="Q29" s="1" t="str">
        <f t="shared" si="20"/>
        <v/>
      </c>
      <c r="R29" s="1" t="str">
        <f t="shared" si="21"/>
        <v/>
      </c>
      <c r="S29" s="1" t="str">
        <f t="shared" si="22"/>
        <v/>
      </c>
      <c r="T29" s="1" t="str">
        <f t="shared" si="23"/>
        <v/>
      </c>
    </row>
    <row r="30" spans="2:20" ht="12.75" customHeight="1" x14ac:dyDescent="0.25">
      <c r="C30" s="253" t="s">
        <v>489</v>
      </c>
      <c r="E30" s="6" t="s">
        <v>115</v>
      </c>
      <c r="F30" s="48">
        <f>SUM(I9:I29)</f>
        <v>11750</v>
      </c>
      <c r="L30" s="47" t="s">
        <v>234</v>
      </c>
      <c r="M30" s="169">
        <f>SUM(M9:M29)</f>
        <v>70395</v>
      </c>
    </row>
    <row r="31" spans="2:20" x14ac:dyDescent="0.25">
      <c r="C31" s="254"/>
      <c r="E31" s="19" t="s">
        <v>235</v>
      </c>
      <c r="F31" s="49">
        <f>SUM(F9:F29)</f>
        <v>11.75</v>
      </c>
      <c r="L31" s="43"/>
      <c r="M31" s="44"/>
    </row>
    <row r="32" spans="2:20" x14ac:dyDescent="0.25">
      <c r="C32" s="254"/>
      <c r="E32" s="19" t="s">
        <v>236</v>
      </c>
      <c r="F32" s="49">
        <f>SUM(G9:G29)</f>
        <v>10.605003083333331</v>
      </c>
      <c r="L32" s="45"/>
      <c r="M32" s="44"/>
    </row>
    <row r="33" spans="3:17" x14ac:dyDescent="0.25">
      <c r="E33" s="19" t="s">
        <v>237</v>
      </c>
      <c r="F33" s="42">
        <f>M30/H5</f>
        <v>70.394999999999996</v>
      </c>
      <c r="P33" s="6" t="s">
        <v>242</v>
      </c>
      <c r="Q33" s="6"/>
    </row>
    <row r="34" spans="3:17" ht="15.6" x14ac:dyDescent="0.25">
      <c r="E34" s="19" t="s">
        <v>240</v>
      </c>
      <c r="F34" s="49">
        <f>SUM(L9:L29)</f>
        <v>57.305163789409242</v>
      </c>
      <c r="P34" t="s">
        <v>245</v>
      </c>
    </row>
    <row r="35" spans="3:17" x14ac:dyDescent="0.25">
      <c r="P35" t="s">
        <v>248</v>
      </c>
    </row>
    <row r="36" spans="3:17" ht="15.6" x14ac:dyDescent="0.3">
      <c r="C36" s="150" t="str">
        <f>'Species List'!C2</f>
        <v>Prices are estimated as of November, 2021.  Prices change as new inventory is received.</v>
      </c>
      <c r="P36" t="s">
        <v>249</v>
      </c>
    </row>
    <row r="37" spans="3:17" x14ac:dyDescent="0.25">
      <c r="P37" t="s">
        <v>246</v>
      </c>
    </row>
    <row r="38" spans="3:17" ht="13.8" thickBot="1" x14ac:dyDescent="0.3">
      <c r="C38" s="7" t="s">
        <v>251</v>
      </c>
      <c r="P38" t="s">
        <v>247</v>
      </c>
    </row>
    <row r="39" spans="3:17" x14ac:dyDescent="0.25">
      <c r="C39" s="243" t="s">
        <v>1003</v>
      </c>
      <c r="D39" s="244"/>
      <c r="E39" s="244"/>
      <c r="F39" s="244"/>
      <c r="G39" s="244"/>
      <c r="H39" s="244"/>
      <c r="I39" s="244"/>
      <c r="J39" s="244"/>
      <c r="K39" s="244"/>
      <c r="L39" s="244"/>
      <c r="M39" s="245"/>
      <c r="P39" t="s">
        <v>244</v>
      </c>
    </row>
    <row r="40" spans="3:17" x14ac:dyDescent="0.25">
      <c r="C40" s="246"/>
      <c r="D40" s="247"/>
      <c r="E40" s="247"/>
      <c r="F40" s="247"/>
      <c r="G40" s="247"/>
      <c r="H40" s="247"/>
      <c r="I40" s="247"/>
      <c r="J40" s="247"/>
      <c r="K40" s="247"/>
      <c r="L40" s="247"/>
      <c r="M40" s="248"/>
      <c r="P40" t="s">
        <v>250</v>
      </c>
    </row>
    <row r="41" spans="3:17" x14ac:dyDescent="0.25">
      <c r="C41" s="246"/>
      <c r="D41" s="247"/>
      <c r="E41" s="247"/>
      <c r="F41" s="247"/>
      <c r="G41" s="247"/>
      <c r="H41" s="247"/>
      <c r="I41" s="247"/>
      <c r="J41" s="247"/>
      <c r="K41" s="247"/>
      <c r="L41" s="247"/>
      <c r="M41" s="248"/>
    </row>
    <row r="42" spans="3:17" x14ac:dyDescent="0.25">
      <c r="C42" s="246"/>
      <c r="D42" s="247"/>
      <c r="E42" s="247"/>
      <c r="F42" s="247"/>
      <c r="G42" s="247"/>
      <c r="H42" s="247"/>
      <c r="I42" s="247"/>
      <c r="J42" s="247"/>
      <c r="K42" s="247"/>
      <c r="L42" s="247"/>
      <c r="M42" s="248"/>
      <c r="P42" s="236" t="s">
        <v>626</v>
      </c>
    </row>
    <row r="43" spans="3:17" x14ac:dyDescent="0.25">
      <c r="C43" s="246"/>
      <c r="D43" s="247"/>
      <c r="E43" s="247"/>
      <c r="F43" s="247"/>
      <c r="G43" s="247"/>
      <c r="H43" s="247"/>
      <c r="I43" s="247"/>
      <c r="J43" s="247"/>
      <c r="K43" s="247"/>
      <c r="L43" s="247"/>
      <c r="M43" s="248"/>
    </row>
    <row r="44" spans="3:17" ht="13.8" thickBot="1" x14ac:dyDescent="0.3">
      <c r="C44" s="249"/>
      <c r="D44" s="250"/>
      <c r="E44" s="250"/>
      <c r="F44" s="250"/>
      <c r="G44" s="250"/>
      <c r="H44" s="250"/>
      <c r="I44" s="250"/>
      <c r="J44" s="250"/>
      <c r="K44" s="250"/>
      <c r="L44" s="250"/>
      <c r="M44" s="251"/>
    </row>
  </sheetData>
  <sheetProtection algorithmName="SHA-512" hashValue="RDSO7hOVOmJYDzBiK4NBKfDCIdW/QNk0KvZ7UgIuHyAFkuQEUyKByEhV7rF3opdPSZI+rRGXQFzelAoqpdLBbQ==" saltValue="v7ZWpxWytTRxARTkQDsjgA==" spinCount="100000" sheet="1" objects="1" scenarios="1"/>
  <mergeCells count="9">
    <mergeCell ref="C39:M44"/>
    <mergeCell ref="P8:T8"/>
    <mergeCell ref="C30:C32"/>
    <mergeCell ref="L4:M4"/>
    <mergeCell ref="J5:K5"/>
    <mergeCell ref="J4:K4"/>
    <mergeCell ref="L5:M5"/>
    <mergeCell ref="D4:G4"/>
    <mergeCell ref="D5:G5"/>
  </mergeCells>
  <phoneticPr fontId="4" type="noConversion"/>
  <dataValidations count="28">
    <dataValidation allowBlank="1" showInputMessage="1" showErrorMessage="1" promptTitle="Project Name" prompt="Enter project name as it appears in the WRI database." sqref="D4" xr:uid="{00000000-0002-0000-0100-000000000000}"/>
    <dataValidation allowBlank="1" showInputMessage="1" showErrorMessage="1" promptTitle="Database Number" prompt="Enter Database Project Number" sqref="D5" xr:uid="{00000000-0002-0000-0100-000001000000}"/>
    <dataValidation type="list" allowBlank="1" showInputMessage="1" showErrorMessage="1" errorTitle="Invalid Selection" error="If your seeding method is not in the drop down list select &quot;other&quot; and give details in the Notes at the bottom of this sheet." sqref="J5" xr:uid="{00000000-0002-0000-0100-000002000000}">
      <formula1>$P$34:$P$40</formula1>
    </dataValidation>
    <dataValidation type="list" allowBlank="1" showInputMessage="1" showErrorMessage="1" sqref="E29" xr:uid="{00000000-0002-0000-0100-000003000000}">
      <formula1>$O$29:$T$29</formula1>
    </dataValidation>
    <dataValidation type="list" allowBlank="1" showInputMessage="1" showErrorMessage="1" sqref="E10" xr:uid="{00000000-0002-0000-0100-000004000000}">
      <formula1>$O$10:$T$10</formula1>
    </dataValidation>
    <dataValidation type="list" allowBlank="1" showInputMessage="1" showErrorMessage="1" sqref="E11" xr:uid="{00000000-0002-0000-0100-000005000000}">
      <formula1>$O$11:$T$11</formula1>
    </dataValidation>
    <dataValidation type="list" allowBlank="1" showInputMessage="1" showErrorMessage="1" sqref="E12" xr:uid="{00000000-0002-0000-0100-000006000000}">
      <formula1>$O$12:$T$12</formula1>
    </dataValidation>
    <dataValidation type="list" allowBlank="1" showInputMessage="1" showErrorMessage="1" sqref="E13" xr:uid="{00000000-0002-0000-0100-000007000000}">
      <formula1>$O$13:$T$13</formula1>
    </dataValidation>
    <dataValidation type="list" allowBlank="1" showInputMessage="1" showErrorMessage="1" sqref="E14" xr:uid="{00000000-0002-0000-0100-000008000000}">
      <formula1>$O$14:$T$14</formula1>
    </dataValidation>
    <dataValidation type="list" allowBlank="1" showInputMessage="1" showErrorMessage="1" sqref="E15" xr:uid="{00000000-0002-0000-0100-000009000000}">
      <formula1>$O$15:$T$15</formula1>
    </dataValidation>
    <dataValidation type="list" allowBlank="1" showInputMessage="1" showErrorMessage="1" sqref="E16" xr:uid="{00000000-0002-0000-0100-00000A000000}">
      <formula1>$O$16:$T$16</formula1>
    </dataValidation>
    <dataValidation type="list" allowBlank="1" showInputMessage="1" showErrorMessage="1" sqref="E17" xr:uid="{00000000-0002-0000-0100-00000B000000}">
      <formula1>$O$17:$T$17</formula1>
    </dataValidation>
    <dataValidation type="list" allowBlank="1" showInputMessage="1" showErrorMessage="1" sqref="E18" xr:uid="{00000000-0002-0000-0100-00000C000000}">
      <formula1>$O$18:$T$18</formula1>
    </dataValidation>
    <dataValidation type="list" allowBlank="1" showInputMessage="1" showErrorMessage="1" sqref="E19" xr:uid="{00000000-0002-0000-0100-00000D000000}">
      <formula1>$O$19:$T$19</formula1>
    </dataValidation>
    <dataValidation type="list" allowBlank="1" showInputMessage="1" showErrorMessage="1" sqref="E20" xr:uid="{00000000-0002-0000-0100-00000E000000}">
      <formula1>$O$20:$T$20</formula1>
    </dataValidation>
    <dataValidation type="list" allowBlank="1" showInputMessage="1" showErrorMessage="1" sqref="E21" xr:uid="{00000000-0002-0000-0100-00000F000000}">
      <formula1>$O$21:$T$21</formula1>
    </dataValidation>
    <dataValidation type="list" allowBlank="1" showInputMessage="1" showErrorMessage="1" sqref="E22" xr:uid="{00000000-0002-0000-0100-000010000000}">
      <formula1>$O$22:$T$22</formula1>
    </dataValidation>
    <dataValidation type="list" allowBlank="1" showInputMessage="1" showErrorMessage="1" sqref="E23" xr:uid="{00000000-0002-0000-0100-000011000000}">
      <formula1>$O$23:$T$23</formula1>
    </dataValidation>
    <dataValidation type="list" allowBlank="1" showInputMessage="1" showErrorMessage="1" sqref="E24" xr:uid="{00000000-0002-0000-0100-000012000000}">
      <formula1>$O$24:$T$24</formula1>
    </dataValidation>
    <dataValidation type="list" allowBlank="1" showInputMessage="1" showErrorMessage="1" sqref="E25" xr:uid="{00000000-0002-0000-0100-000013000000}">
      <formula1>$O$25:$T$25</formula1>
    </dataValidation>
    <dataValidation type="list" allowBlank="1" showInputMessage="1" showErrorMessage="1" sqref="E26" xr:uid="{00000000-0002-0000-0100-000014000000}">
      <formula1>$O$26:$T$26</formula1>
    </dataValidation>
    <dataValidation type="list" allowBlank="1" showInputMessage="1" showErrorMessage="1" sqref="E27" xr:uid="{00000000-0002-0000-0100-000015000000}">
      <formula1>$O$27:$T$27</formula1>
    </dataValidation>
    <dataValidation type="list" allowBlank="1" showInputMessage="1" showErrorMessage="1" sqref="E28" xr:uid="{00000000-0002-0000-0100-000016000000}">
      <formula1>$O$28:$T$28</formula1>
    </dataValidation>
    <dataValidation type="list" allowBlank="1" showInputMessage="1" showErrorMessage="1" sqref="E9" xr:uid="{00000000-0002-0000-0100-000017000000}">
      <formula1>$O$9:$T$9</formula1>
    </dataValidation>
    <dataValidation type="list" allowBlank="1" showInputMessage="1" showErrorMessage="1" errorTitle="Invalid Plant Selection" error="Oops! Are you sure you want to plant that?  Maybe you should try selecting something from the drop down list instead." sqref="C9:C29" xr:uid="{00000000-0002-0000-0100-000018000000}">
      <formula1>Species</formula1>
    </dataValidation>
    <dataValidation allowBlank="1" showInputMessage="1" showErrorMessage="1" promptTitle="Approximate Date Needed" prompt="Seed mix will not be mixed until funding and final seed mix has been approved.  You will need to contact GBRC to coordinate actual timing of seed pickup." sqref="L5" xr:uid="{00000000-0002-0000-0100-000019000000}"/>
    <dataValidation allowBlank="1" showInputMessage="1" showErrorMessage="1" promptTitle="Budget" prompt="Enter amount of money in budget for seed." sqref="I5" xr:uid="{00000000-0002-0000-0100-00001A000000}"/>
    <dataValidation type="list" allowBlank="1" showInputMessage="1" showErrorMessage="1" sqref="F6 I6" xr:uid="{00000000-0002-0000-0100-00001B000000}">
      <formula1>$P$42</formula1>
    </dataValidation>
  </dataValidations>
  <pageMargins left="0.75" right="0.75" top="1" bottom="1" header="0.5" footer="0.5"/>
  <pageSetup scale="77" orientation="landscape" horizontalDpi="525" verticalDpi="52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S144"/>
  <sheetViews>
    <sheetView zoomScale="80" zoomScaleNormal="80" workbookViewId="0">
      <pane ySplit="4" topLeftCell="A65" activePane="bottomLeft" state="frozen"/>
      <selection pane="bottomLeft" activeCell="N71" sqref="N71"/>
    </sheetView>
  </sheetViews>
  <sheetFormatPr defaultColWidth="9.109375" defaultRowHeight="13.2" x14ac:dyDescent="0.25"/>
  <cols>
    <col min="1" max="1" width="36.109375" style="50" customWidth="1"/>
    <col min="2" max="2" width="3" style="50" customWidth="1"/>
    <col min="3" max="3" width="6.6640625" style="50" bestFit="1" customWidth="1"/>
    <col min="4" max="4" width="23.109375" style="155" customWidth="1"/>
    <col min="5" max="5" width="9.33203125" style="51" bestFit="1" customWidth="1"/>
    <col min="6" max="6" width="4.109375" style="39" bestFit="1" customWidth="1"/>
    <col min="7" max="7" width="6.109375" style="39" customWidth="1"/>
    <col min="8" max="8" width="10.88671875" style="40" customWidth="1"/>
    <col min="9" max="9" width="1.44140625" style="84" customWidth="1"/>
    <col min="10" max="10" width="6.44140625" style="53" bestFit="1" customWidth="1"/>
    <col min="11" max="11" width="9.109375" style="50" customWidth="1"/>
    <col min="12" max="16" width="9.109375" style="50"/>
    <col min="17" max="17" width="9.44140625" style="50" customWidth="1"/>
    <col min="18" max="16384" width="9.109375" style="50"/>
  </cols>
  <sheetData>
    <row r="1" spans="1:253" x14ac:dyDescent="0.25">
      <c r="I1" s="52"/>
      <c r="Q1" s="50" t="s">
        <v>342</v>
      </c>
      <c r="R1" s="41" t="s">
        <v>344</v>
      </c>
    </row>
    <row r="2" spans="1:253" x14ac:dyDescent="0.25">
      <c r="A2" s="54" t="s">
        <v>0</v>
      </c>
      <c r="B2" s="54"/>
      <c r="C2" s="55" t="s">
        <v>1001</v>
      </c>
      <c r="D2" s="156"/>
      <c r="E2" s="56"/>
      <c r="F2" s="57"/>
      <c r="G2" s="58"/>
      <c r="H2" s="59"/>
      <c r="I2" s="60"/>
      <c r="J2" s="61"/>
      <c r="Q2" s="62" t="s">
        <v>356</v>
      </c>
      <c r="R2" s="63" t="s">
        <v>343</v>
      </c>
    </row>
    <row r="3" spans="1:253" s="70" customFormat="1" x14ac:dyDescent="0.25">
      <c r="A3" s="64"/>
      <c r="B3" s="64"/>
      <c r="C3" s="64"/>
      <c r="D3" s="157"/>
      <c r="E3" s="65"/>
      <c r="F3" s="66"/>
      <c r="G3" s="66"/>
      <c r="H3" s="67"/>
      <c r="I3" s="68"/>
      <c r="J3" s="69"/>
    </row>
    <row r="4" spans="1:253" s="76" customFormat="1" ht="84.75" customHeight="1" thickBot="1" x14ac:dyDescent="0.3">
      <c r="A4" s="71" t="s">
        <v>1</v>
      </c>
      <c r="B4" s="71" t="s">
        <v>2</v>
      </c>
      <c r="C4" s="71" t="s">
        <v>75</v>
      </c>
      <c r="D4" s="158" t="s">
        <v>267</v>
      </c>
      <c r="E4" s="72" t="s">
        <v>76</v>
      </c>
      <c r="F4" s="71" t="s">
        <v>3</v>
      </c>
      <c r="G4" s="71" t="s">
        <v>4</v>
      </c>
      <c r="H4" s="73" t="s">
        <v>5</v>
      </c>
      <c r="I4" s="74"/>
      <c r="J4" s="75" t="s">
        <v>6</v>
      </c>
      <c r="K4" s="75" t="s">
        <v>232</v>
      </c>
      <c r="M4" s="76" t="s">
        <v>160</v>
      </c>
      <c r="N4" s="76" t="s">
        <v>161</v>
      </c>
      <c r="O4" s="76" t="s">
        <v>162</v>
      </c>
      <c r="P4" s="76" t="s">
        <v>163</v>
      </c>
      <c r="Q4" s="76" t="s">
        <v>164</v>
      </c>
    </row>
    <row r="5" spans="1:253" s="41" customFormat="1" x14ac:dyDescent="0.25">
      <c r="A5" s="41" t="s">
        <v>122</v>
      </c>
      <c r="B5" s="41">
        <v>2</v>
      </c>
      <c r="C5" s="41" t="s">
        <v>79</v>
      </c>
      <c r="D5" s="159" t="s">
        <v>268</v>
      </c>
      <c r="E5" s="77">
        <v>2.85</v>
      </c>
      <c r="F5" s="78">
        <v>92</v>
      </c>
      <c r="G5" s="78">
        <v>99.78</v>
      </c>
      <c r="H5" s="79">
        <v>225000</v>
      </c>
      <c r="I5" s="80"/>
      <c r="J5" s="81">
        <f t="shared" ref="J5:J34" si="0">G5*F5/100</f>
        <v>91.797600000000003</v>
      </c>
      <c r="K5" s="81">
        <v>91.950412499999999</v>
      </c>
      <c r="M5" s="41" t="s">
        <v>126</v>
      </c>
      <c r="N5" s="41" t="s">
        <v>124</v>
      </c>
      <c r="O5" s="41" t="s">
        <v>125</v>
      </c>
      <c r="P5" s="82" t="s">
        <v>127</v>
      </c>
      <c r="Q5" s="41" t="s">
        <v>904</v>
      </c>
    </row>
    <row r="6" spans="1:253" s="41" customFormat="1" x14ac:dyDescent="0.25">
      <c r="A6" s="41" t="s">
        <v>493</v>
      </c>
      <c r="B6" s="41">
        <v>2</v>
      </c>
      <c r="C6" s="41" t="s">
        <v>494</v>
      </c>
      <c r="D6" s="159" t="s">
        <v>495</v>
      </c>
      <c r="E6" s="77">
        <v>9.4</v>
      </c>
      <c r="F6" s="78">
        <v>99</v>
      </c>
      <c r="G6" s="78">
        <v>99.75</v>
      </c>
      <c r="H6" s="79">
        <v>400000</v>
      </c>
      <c r="I6" s="80"/>
      <c r="J6" s="81">
        <f t="shared" si="0"/>
        <v>98.752499999999998</v>
      </c>
      <c r="K6" s="81">
        <v>97.61</v>
      </c>
      <c r="M6" s="41" t="s">
        <v>496</v>
      </c>
      <c r="P6" s="82"/>
    </row>
    <row r="7" spans="1:253" x14ac:dyDescent="0.25">
      <c r="A7" s="50" t="s">
        <v>563</v>
      </c>
      <c r="B7" s="50">
        <v>1</v>
      </c>
      <c r="C7" s="50" t="s">
        <v>86</v>
      </c>
      <c r="D7" s="155" t="s">
        <v>339</v>
      </c>
      <c r="E7" s="51">
        <v>35</v>
      </c>
      <c r="F7" s="39">
        <v>95</v>
      </c>
      <c r="G7" s="39">
        <v>90</v>
      </c>
      <c r="H7" s="40">
        <v>2788700</v>
      </c>
      <c r="J7" s="53">
        <f t="shared" si="0"/>
        <v>85.5</v>
      </c>
      <c r="K7" s="53">
        <v>85.5</v>
      </c>
      <c r="P7" s="85"/>
    </row>
    <row r="8" spans="1:253" s="41" customFormat="1" x14ac:dyDescent="0.25">
      <c r="A8" s="63" t="s">
        <v>835</v>
      </c>
      <c r="B8" s="63">
        <v>3</v>
      </c>
      <c r="C8" s="63" t="s">
        <v>60</v>
      </c>
      <c r="D8" s="162" t="s">
        <v>328</v>
      </c>
      <c r="E8" s="95">
        <v>16.100000000000001</v>
      </c>
      <c r="F8" s="96">
        <v>91</v>
      </c>
      <c r="G8" s="96">
        <v>87.2</v>
      </c>
      <c r="H8" s="97">
        <v>35389</v>
      </c>
      <c r="I8" s="98"/>
      <c r="J8" s="99">
        <f t="shared" si="0"/>
        <v>79.352000000000004</v>
      </c>
      <c r="K8" s="99">
        <v>79.352000000000004</v>
      </c>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63"/>
      <c r="FE8" s="63"/>
      <c r="FF8" s="63"/>
      <c r="FG8" s="63"/>
      <c r="FH8" s="63"/>
      <c r="FI8" s="63"/>
      <c r="FJ8" s="63"/>
      <c r="FK8" s="63"/>
      <c r="FL8" s="63"/>
      <c r="FM8" s="63"/>
      <c r="FN8" s="63"/>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3"/>
    </row>
    <row r="9" spans="1:253" s="41" customFormat="1" x14ac:dyDescent="0.25">
      <c r="A9" s="110" t="s">
        <v>565</v>
      </c>
      <c r="B9" s="41">
        <v>2</v>
      </c>
      <c r="C9" s="110" t="s">
        <v>443</v>
      </c>
      <c r="D9" s="159" t="s">
        <v>444</v>
      </c>
      <c r="E9" s="77">
        <v>65.599999999999994</v>
      </c>
      <c r="F9" s="78">
        <v>0</v>
      </c>
      <c r="G9" s="78">
        <v>0</v>
      </c>
      <c r="H9" s="79">
        <v>1283000</v>
      </c>
      <c r="I9" s="80"/>
      <c r="J9" s="81">
        <f t="shared" si="0"/>
        <v>0</v>
      </c>
      <c r="K9" s="81">
        <v>80.191566666666674</v>
      </c>
      <c r="P9" s="82"/>
    </row>
    <row r="10" spans="1:253" s="41" customFormat="1" x14ac:dyDescent="0.25">
      <c r="A10" s="41" t="s">
        <v>505</v>
      </c>
      <c r="B10" s="41">
        <v>2</v>
      </c>
      <c r="C10" s="41" t="s">
        <v>10</v>
      </c>
      <c r="D10" s="159" t="s">
        <v>272</v>
      </c>
      <c r="E10" s="77">
        <v>50.04</v>
      </c>
      <c r="F10" s="78">
        <v>96</v>
      </c>
      <c r="G10" s="78">
        <v>94.23</v>
      </c>
      <c r="H10" s="79">
        <v>55000</v>
      </c>
      <c r="I10" s="80"/>
      <c r="J10" s="81">
        <f t="shared" si="0"/>
        <v>90.460800000000006</v>
      </c>
      <c r="K10" s="81">
        <v>85.47120000000001</v>
      </c>
      <c r="P10" s="82"/>
    </row>
    <row r="11" spans="1:253" s="41" customFormat="1" x14ac:dyDescent="0.25">
      <c r="A11" s="41" t="s">
        <v>572</v>
      </c>
      <c r="B11" s="41">
        <v>2</v>
      </c>
      <c r="C11" s="41" t="s">
        <v>362</v>
      </c>
      <c r="D11" s="159" t="s">
        <v>363</v>
      </c>
      <c r="E11" s="77">
        <v>17.75</v>
      </c>
      <c r="F11" s="78">
        <v>92</v>
      </c>
      <c r="G11" s="78">
        <v>99.85</v>
      </c>
      <c r="H11" s="79">
        <v>70000</v>
      </c>
      <c r="I11" s="80"/>
      <c r="J11" s="81">
        <f t="shared" si="0"/>
        <v>91.861999999999995</v>
      </c>
      <c r="K11" s="81">
        <v>91.86</v>
      </c>
      <c r="P11" s="82"/>
    </row>
    <row r="12" spans="1:253" s="41" customFormat="1" x14ac:dyDescent="0.25">
      <c r="A12" s="41" t="s">
        <v>836</v>
      </c>
      <c r="B12" s="41">
        <v>2</v>
      </c>
      <c r="C12" s="41" t="s">
        <v>500</v>
      </c>
      <c r="D12" s="159" t="s">
        <v>501</v>
      </c>
      <c r="E12" s="77">
        <v>34.65</v>
      </c>
      <c r="F12" s="78">
        <v>90</v>
      </c>
      <c r="G12" s="78">
        <v>99.39</v>
      </c>
      <c r="H12" s="79">
        <v>85000</v>
      </c>
      <c r="I12" s="80"/>
      <c r="J12" s="81">
        <f t="shared" si="0"/>
        <v>89.451000000000008</v>
      </c>
      <c r="K12" s="81">
        <v>89.614733333333334</v>
      </c>
      <c r="P12" s="82"/>
    </row>
    <row r="13" spans="1:253" s="86" customFormat="1" x14ac:dyDescent="0.25">
      <c r="A13" s="41" t="s">
        <v>507</v>
      </c>
      <c r="B13" s="41">
        <v>2</v>
      </c>
      <c r="C13" s="41" t="s">
        <v>497</v>
      </c>
      <c r="D13" s="159" t="s">
        <v>498</v>
      </c>
      <c r="E13" s="77">
        <v>49.343333333333334</v>
      </c>
      <c r="F13" s="78">
        <v>94</v>
      </c>
      <c r="G13" s="78">
        <v>98.17</v>
      </c>
      <c r="H13" s="79">
        <v>55090</v>
      </c>
      <c r="I13" s="80"/>
      <c r="J13" s="81">
        <f t="shared" si="0"/>
        <v>92.279799999999994</v>
      </c>
      <c r="K13" s="81">
        <v>96.903000000000006</v>
      </c>
      <c r="L13" s="41"/>
      <c r="M13" s="41"/>
      <c r="N13" s="41"/>
      <c r="O13" s="41"/>
      <c r="P13" s="82"/>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c r="GL13" s="41"/>
      <c r="GM13" s="41"/>
      <c r="GN13" s="41"/>
      <c r="GO13" s="41"/>
      <c r="GP13" s="41"/>
      <c r="GQ13" s="41"/>
      <c r="GR13" s="41"/>
      <c r="GS13" s="41"/>
      <c r="GT13" s="41"/>
      <c r="GU13" s="41"/>
      <c r="GV13" s="41"/>
      <c r="GW13" s="41"/>
      <c r="GX13" s="41"/>
      <c r="GY13" s="41"/>
      <c r="GZ13" s="41"/>
      <c r="HA13" s="41"/>
      <c r="HB13" s="41"/>
      <c r="HC13" s="41"/>
      <c r="HD13" s="41"/>
      <c r="HE13" s="41"/>
      <c r="HF13" s="41"/>
      <c r="HG13" s="41"/>
      <c r="HH13" s="41"/>
      <c r="HI13" s="41"/>
      <c r="HJ13" s="41"/>
      <c r="HK13" s="41"/>
      <c r="HL13" s="41"/>
      <c r="HM13" s="41"/>
      <c r="HN13" s="41"/>
      <c r="HO13" s="41"/>
      <c r="HP13" s="41"/>
      <c r="HQ13" s="41"/>
      <c r="HR13" s="41"/>
      <c r="HS13" s="41"/>
      <c r="HT13" s="41"/>
      <c r="HU13" s="41"/>
      <c r="HV13" s="41"/>
      <c r="HW13" s="41"/>
      <c r="HX13" s="41"/>
      <c r="HY13" s="41"/>
      <c r="HZ13" s="41"/>
      <c r="IA13" s="41"/>
      <c r="IB13" s="41"/>
      <c r="IC13" s="41"/>
      <c r="ID13" s="41"/>
      <c r="IE13" s="41"/>
      <c r="IF13" s="41"/>
      <c r="IG13" s="41"/>
      <c r="IH13" s="41"/>
      <c r="II13" s="41"/>
      <c r="IJ13" s="41"/>
      <c r="IK13" s="41"/>
      <c r="IL13" s="41"/>
      <c r="IM13" s="41"/>
      <c r="IN13" s="41"/>
      <c r="IO13" s="41"/>
      <c r="IP13" s="41"/>
      <c r="IQ13" s="41"/>
      <c r="IR13" s="41"/>
      <c r="IS13" s="41"/>
    </row>
    <row r="14" spans="1:253" s="41" customFormat="1" x14ac:dyDescent="0.25">
      <c r="A14" s="110" t="s">
        <v>535</v>
      </c>
      <c r="B14" s="41">
        <v>2</v>
      </c>
      <c r="C14" s="41" t="s">
        <v>407</v>
      </c>
      <c r="D14" s="159" t="s">
        <v>408</v>
      </c>
      <c r="E14" s="77">
        <v>51.6</v>
      </c>
      <c r="F14" s="78">
        <v>84</v>
      </c>
      <c r="G14" s="78">
        <v>94</v>
      </c>
      <c r="H14" s="79">
        <v>30000</v>
      </c>
      <c r="I14" s="80"/>
      <c r="J14" s="81">
        <f t="shared" si="0"/>
        <v>78.959999999999994</v>
      </c>
      <c r="K14" s="81">
        <v>80.693799999999996</v>
      </c>
    </row>
    <row r="15" spans="1:253" s="62" customFormat="1" x14ac:dyDescent="0.25">
      <c r="A15" s="63" t="s">
        <v>513</v>
      </c>
      <c r="B15" s="63">
        <v>3</v>
      </c>
      <c r="C15" s="63" t="s">
        <v>14</v>
      </c>
      <c r="D15" s="162" t="s">
        <v>276</v>
      </c>
      <c r="E15" s="95">
        <v>29.85</v>
      </c>
      <c r="F15" s="96">
        <v>83</v>
      </c>
      <c r="G15" s="96">
        <v>99</v>
      </c>
      <c r="H15" s="97">
        <v>15000</v>
      </c>
      <c r="I15" s="98"/>
      <c r="J15" s="99">
        <f t="shared" si="0"/>
        <v>82.17</v>
      </c>
      <c r="K15" s="99">
        <v>82.812914285714285</v>
      </c>
      <c r="L15" s="63"/>
      <c r="M15" s="63"/>
      <c r="N15" s="63"/>
      <c r="O15" s="63"/>
      <c r="P15" s="100"/>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63"/>
      <c r="FE15" s="63"/>
      <c r="FF15" s="63"/>
      <c r="FG15" s="63"/>
      <c r="FH15" s="63"/>
      <c r="FI15" s="63"/>
      <c r="FJ15" s="63"/>
      <c r="FK15" s="63"/>
      <c r="FL15" s="63"/>
      <c r="FM15" s="63"/>
      <c r="FN15" s="63"/>
      <c r="FO15" s="63"/>
      <c r="FP15" s="63"/>
      <c r="FQ15" s="63"/>
      <c r="FR15" s="63"/>
      <c r="FS15" s="63"/>
      <c r="FT15" s="63"/>
      <c r="FU15" s="63"/>
      <c r="FV15" s="63"/>
      <c r="FW15" s="63"/>
      <c r="FX15" s="63"/>
      <c r="FY15" s="63"/>
      <c r="FZ15" s="63"/>
      <c r="GA15" s="63"/>
      <c r="GB15" s="63"/>
      <c r="GC15" s="63"/>
      <c r="GD15" s="63"/>
      <c r="GE15" s="63"/>
      <c r="GF15" s="63"/>
      <c r="GG15" s="63"/>
      <c r="GH15" s="63"/>
      <c r="GI15" s="63"/>
      <c r="GJ15" s="63"/>
      <c r="GK15" s="63"/>
      <c r="GL15" s="63"/>
      <c r="GM15" s="63"/>
      <c r="GN15" s="63"/>
      <c r="GO15" s="63"/>
      <c r="GP15" s="63"/>
      <c r="GQ15" s="63"/>
      <c r="GR15" s="63"/>
      <c r="GS15" s="63"/>
      <c r="GT15" s="63"/>
      <c r="GU15" s="63"/>
      <c r="GV15" s="63"/>
      <c r="GW15" s="63"/>
      <c r="GX15" s="63"/>
      <c r="GY15" s="63"/>
      <c r="GZ15" s="63"/>
      <c r="HA15" s="63"/>
      <c r="HB15" s="63"/>
      <c r="HC15" s="63"/>
      <c r="HD15" s="63"/>
      <c r="HE15" s="63"/>
      <c r="HF15" s="63"/>
      <c r="HG15" s="63"/>
      <c r="HH15" s="63"/>
      <c r="HI15" s="63"/>
      <c r="HJ15" s="63"/>
      <c r="HK15" s="63"/>
      <c r="HL15" s="63"/>
      <c r="HM15" s="63"/>
      <c r="HN15" s="63"/>
      <c r="HO15" s="63"/>
      <c r="HP15" s="63"/>
      <c r="HQ15" s="63"/>
      <c r="HR15" s="63"/>
      <c r="HS15" s="63"/>
      <c r="HT15" s="63"/>
      <c r="HU15" s="63"/>
      <c r="HV15" s="63"/>
      <c r="HW15" s="63"/>
      <c r="HX15" s="63"/>
      <c r="HY15" s="63"/>
      <c r="HZ15" s="63"/>
      <c r="IA15" s="63"/>
      <c r="IB15" s="63"/>
      <c r="IC15" s="63"/>
      <c r="ID15" s="63"/>
      <c r="IE15" s="63"/>
      <c r="IF15" s="63"/>
      <c r="IG15" s="63"/>
      <c r="IH15" s="63"/>
      <c r="II15" s="63"/>
      <c r="IJ15" s="63"/>
      <c r="IK15" s="63"/>
      <c r="IL15" s="63"/>
      <c r="IM15" s="63"/>
      <c r="IN15" s="63"/>
      <c r="IO15" s="63"/>
      <c r="IP15" s="63"/>
      <c r="IQ15" s="63"/>
      <c r="IR15" s="63"/>
      <c r="IS15" s="63"/>
    </row>
    <row r="16" spans="1:253" x14ac:dyDescent="0.25">
      <c r="A16" s="63" t="s">
        <v>532</v>
      </c>
      <c r="B16" s="63">
        <v>3</v>
      </c>
      <c r="C16" s="63" t="s">
        <v>24</v>
      </c>
      <c r="D16" s="162" t="s">
        <v>286</v>
      </c>
      <c r="E16" s="95">
        <v>24.32</v>
      </c>
      <c r="F16" s="96">
        <v>51</v>
      </c>
      <c r="G16" s="96">
        <v>99</v>
      </c>
      <c r="H16" s="97">
        <v>19000</v>
      </c>
      <c r="I16" s="98"/>
      <c r="J16" s="99">
        <f t="shared" si="0"/>
        <v>50.49</v>
      </c>
      <c r="K16" s="99">
        <v>88.309533333333334</v>
      </c>
      <c r="L16" s="63"/>
      <c r="M16" s="63"/>
      <c r="N16" s="63"/>
      <c r="O16" s="63"/>
      <c r="P16" s="100"/>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63"/>
      <c r="FE16" s="63"/>
      <c r="FF16" s="63"/>
      <c r="FG16" s="63"/>
      <c r="FH16" s="63"/>
      <c r="FI16" s="63"/>
      <c r="FJ16" s="63"/>
      <c r="FK16" s="63"/>
      <c r="FL16" s="63"/>
      <c r="FM16" s="63"/>
      <c r="FN16" s="63"/>
      <c r="FO16" s="63"/>
      <c r="FP16" s="63"/>
      <c r="FQ16" s="63"/>
      <c r="FR16" s="63"/>
      <c r="FS16" s="63"/>
      <c r="FT16" s="63"/>
      <c r="FU16" s="63"/>
      <c r="FV16" s="63"/>
      <c r="FW16" s="63"/>
      <c r="FX16" s="63"/>
      <c r="FY16" s="63"/>
      <c r="FZ16" s="63"/>
      <c r="GA16" s="63"/>
      <c r="GB16" s="63"/>
      <c r="GC16" s="63"/>
      <c r="GD16" s="63"/>
      <c r="GE16" s="63"/>
      <c r="GF16" s="63"/>
      <c r="GG16" s="63"/>
      <c r="GH16" s="63"/>
      <c r="GI16" s="63"/>
      <c r="GJ16" s="63"/>
      <c r="GK16" s="63"/>
      <c r="GL16" s="63"/>
      <c r="GM16" s="63"/>
      <c r="GN16" s="63"/>
      <c r="GO16" s="63"/>
      <c r="GP16" s="63"/>
      <c r="GQ16" s="63"/>
      <c r="GR16" s="63"/>
      <c r="GS16" s="63"/>
      <c r="GT16" s="63"/>
      <c r="GU16" s="63"/>
      <c r="GV16" s="63"/>
      <c r="GW16" s="63"/>
      <c r="GX16" s="63"/>
      <c r="GY16" s="63"/>
      <c r="GZ16" s="63"/>
      <c r="HA16" s="63"/>
      <c r="HB16" s="63"/>
      <c r="HC16" s="63"/>
      <c r="HD16" s="63"/>
      <c r="HE16" s="63"/>
      <c r="HF16" s="63"/>
      <c r="HG16" s="63"/>
      <c r="HH16" s="63"/>
      <c r="HI16" s="63"/>
      <c r="HJ16" s="63"/>
      <c r="HK16" s="63"/>
      <c r="HL16" s="63"/>
      <c r="HM16" s="63"/>
      <c r="HN16" s="63"/>
      <c r="HO16" s="63"/>
      <c r="HP16" s="63"/>
      <c r="HQ16" s="63"/>
      <c r="HR16" s="63"/>
      <c r="HS16" s="63"/>
      <c r="HT16" s="63"/>
      <c r="HU16" s="63"/>
      <c r="HV16" s="63"/>
      <c r="HW16" s="63"/>
      <c r="HX16" s="63"/>
      <c r="HY16" s="63"/>
      <c r="HZ16" s="63"/>
      <c r="IA16" s="63"/>
      <c r="IB16" s="63"/>
      <c r="IC16" s="63"/>
      <c r="ID16" s="63"/>
      <c r="IE16" s="63"/>
      <c r="IF16" s="63"/>
      <c r="IG16" s="63"/>
      <c r="IH16" s="63"/>
      <c r="II16" s="63"/>
      <c r="IJ16" s="63"/>
      <c r="IK16" s="63"/>
      <c r="IL16" s="63"/>
      <c r="IM16" s="63"/>
      <c r="IN16" s="63"/>
      <c r="IO16" s="63"/>
      <c r="IP16" s="63"/>
      <c r="IQ16" s="63"/>
      <c r="IR16" s="63"/>
      <c r="IS16" s="63"/>
    </row>
    <row r="17" spans="1:253" x14ac:dyDescent="0.25">
      <c r="A17" s="50" t="s">
        <v>510</v>
      </c>
      <c r="B17" s="50">
        <v>1</v>
      </c>
      <c r="C17" s="50" t="s">
        <v>11</v>
      </c>
      <c r="D17" s="155" t="s">
        <v>274</v>
      </c>
      <c r="E17" s="83">
        <v>7.94</v>
      </c>
      <c r="F17" s="39">
        <v>85</v>
      </c>
      <c r="G17" s="39">
        <v>95</v>
      </c>
      <c r="H17" s="40">
        <v>882000</v>
      </c>
      <c r="J17" s="53">
        <f t="shared" si="0"/>
        <v>80.75</v>
      </c>
      <c r="K17" s="53">
        <v>80.75</v>
      </c>
      <c r="M17" s="50" t="s">
        <v>128</v>
      </c>
      <c r="P17" s="85"/>
    </row>
    <row r="18" spans="1:253" s="41" customFormat="1" x14ac:dyDescent="0.25">
      <c r="A18" s="50" t="s">
        <v>522</v>
      </c>
      <c r="B18" s="50">
        <v>1</v>
      </c>
      <c r="C18" s="50" t="s">
        <v>21</v>
      </c>
      <c r="D18" s="155" t="s">
        <v>282</v>
      </c>
      <c r="E18" s="83">
        <v>7.94</v>
      </c>
      <c r="F18" s="39">
        <v>85</v>
      </c>
      <c r="G18" s="39">
        <v>95</v>
      </c>
      <c r="H18" s="40">
        <v>926000</v>
      </c>
      <c r="I18" s="84"/>
      <c r="J18" s="53">
        <f t="shared" ref="J18" si="1">G18*F18/100</f>
        <v>80.75</v>
      </c>
      <c r="K18" s="53">
        <v>80.75</v>
      </c>
      <c r="L18" s="50"/>
      <c r="M18" s="50" t="s">
        <v>138</v>
      </c>
      <c r="N18" s="50"/>
      <c r="O18" s="50"/>
      <c r="P18" s="85"/>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c r="IQ18" s="50"/>
      <c r="IR18" s="50"/>
      <c r="IS18" s="50"/>
    </row>
    <row r="19" spans="1:253" s="41" customFormat="1" x14ac:dyDescent="0.25">
      <c r="A19" s="50" t="s">
        <v>816</v>
      </c>
      <c r="B19" s="50">
        <v>1</v>
      </c>
      <c r="C19" s="50" t="s">
        <v>817</v>
      </c>
      <c r="D19" s="155" t="s">
        <v>818</v>
      </c>
      <c r="E19" s="83">
        <v>7.94</v>
      </c>
      <c r="F19" s="39">
        <v>85</v>
      </c>
      <c r="G19" s="39">
        <v>95</v>
      </c>
      <c r="H19" s="40">
        <v>1029000</v>
      </c>
      <c r="I19" s="84"/>
      <c r="J19" s="53">
        <f t="shared" si="0"/>
        <v>80.75</v>
      </c>
      <c r="K19" s="53">
        <v>80.75</v>
      </c>
      <c r="L19" s="50"/>
      <c r="M19" s="50" t="s">
        <v>819</v>
      </c>
      <c r="N19" s="50"/>
      <c r="O19" s="50"/>
      <c r="P19" s="85"/>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c r="IP19" s="50"/>
      <c r="IQ19" s="50"/>
      <c r="IR19" s="50"/>
      <c r="IS19" s="50"/>
    </row>
    <row r="20" spans="1:253" s="63" customFormat="1" x14ac:dyDescent="0.25">
      <c r="A20" s="50" t="s">
        <v>837</v>
      </c>
      <c r="B20" s="50">
        <v>1</v>
      </c>
      <c r="C20" s="50" t="s">
        <v>51</v>
      </c>
      <c r="D20" s="155" t="s">
        <v>317</v>
      </c>
      <c r="E20" s="83">
        <v>7.94</v>
      </c>
      <c r="F20" s="39">
        <v>85</v>
      </c>
      <c r="G20" s="39">
        <v>95</v>
      </c>
      <c r="H20" s="40">
        <v>925000</v>
      </c>
      <c r="I20" s="84"/>
      <c r="J20" s="53">
        <f t="shared" si="0"/>
        <v>80.75</v>
      </c>
      <c r="K20" s="53">
        <v>80.75</v>
      </c>
      <c r="L20" s="50"/>
      <c r="M20" s="50" t="s">
        <v>385</v>
      </c>
      <c r="N20" s="50" t="s">
        <v>386</v>
      </c>
      <c r="O20" s="50" t="s">
        <v>425</v>
      </c>
      <c r="P20" s="85" t="s">
        <v>903</v>
      </c>
      <c r="Q20" s="50" t="s">
        <v>902</v>
      </c>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c r="IN20" s="50"/>
      <c r="IO20" s="50"/>
      <c r="IP20" s="50"/>
      <c r="IQ20" s="50"/>
      <c r="IR20" s="50"/>
      <c r="IS20" s="50"/>
    </row>
    <row r="21" spans="1:253" s="63" customFormat="1" x14ac:dyDescent="0.25">
      <c r="A21" s="50" t="s">
        <v>838</v>
      </c>
      <c r="B21" s="50">
        <v>1</v>
      </c>
      <c r="C21" s="50" t="s">
        <v>32</v>
      </c>
      <c r="D21" s="155" t="s">
        <v>297</v>
      </c>
      <c r="E21" s="51">
        <v>2.9</v>
      </c>
      <c r="F21" s="39">
        <v>95</v>
      </c>
      <c r="G21" s="39">
        <v>98.55</v>
      </c>
      <c r="H21" s="40">
        <v>89812</v>
      </c>
      <c r="I21" s="84"/>
      <c r="J21" s="53">
        <f t="shared" si="0"/>
        <v>93.622500000000002</v>
      </c>
      <c r="K21" s="53">
        <v>93.959750000000014</v>
      </c>
      <c r="L21" s="50"/>
      <c r="M21" s="50" t="s">
        <v>423</v>
      </c>
      <c r="N21" s="50" t="s">
        <v>180</v>
      </c>
      <c r="O21" s="50"/>
      <c r="P21" s="85"/>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c r="IN21" s="50"/>
      <c r="IO21" s="50"/>
      <c r="IP21" s="50"/>
      <c r="IQ21" s="50"/>
      <c r="IR21" s="50"/>
      <c r="IS21" s="50"/>
    </row>
    <row r="22" spans="1:253" s="63" customFormat="1" x14ac:dyDescent="0.25">
      <c r="A22" s="50" t="s">
        <v>557</v>
      </c>
      <c r="B22" s="50">
        <v>1</v>
      </c>
      <c r="C22" s="50" t="s">
        <v>35</v>
      </c>
      <c r="D22" s="155" t="s">
        <v>299</v>
      </c>
      <c r="E22" s="51">
        <v>3.2</v>
      </c>
      <c r="F22" s="39">
        <v>98</v>
      </c>
      <c r="G22" s="39">
        <v>99.85</v>
      </c>
      <c r="H22" s="40">
        <v>90000</v>
      </c>
      <c r="I22" s="84"/>
      <c r="J22" s="53">
        <f t="shared" si="0"/>
        <v>97.852999999999994</v>
      </c>
      <c r="K22" s="53">
        <v>97.852999999999994</v>
      </c>
      <c r="L22" s="50"/>
      <c r="M22" s="50" t="s">
        <v>181</v>
      </c>
      <c r="N22" s="50" t="s">
        <v>424</v>
      </c>
      <c r="O22" s="50"/>
      <c r="P22" s="85"/>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c r="IM22" s="50"/>
      <c r="IN22" s="50"/>
      <c r="IO22" s="50"/>
      <c r="IP22" s="50"/>
      <c r="IQ22" s="50"/>
      <c r="IR22" s="50"/>
      <c r="IS22" s="50"/>
    </row>
    <row r="23" spans="1:253" s="41" customFormat="1" x14ac:dyDescent="0.25">
      <c r="A23" s="110" t="s">
        <v>839</v>
      </c>
      <c r="B23" s="110">
        <v>2</v>
      </c>
      <c r="C23" s="110" t="s">
        <v>396</v>
      </c>
      <c r="D23" s="167" t="s">
        <v>397</v>
      </c>
      <c r="E23" s="126">
        <v>69.25</v>
      </c>
      <c r="F23" s="112">
        <v>24</v>
      </c>
      <c r="G23" s="112">
        <v>96.35</v>
      </c>
      <c r="H23" s="113">
        <v>209000</v>
      </c>
      <c r="I23" s="114"/>
      <c r="J23" s="115">
        <f t="shared" si="0"/>
        <v>23.123999999999995</v>
      </c>
      <c r="K23" s="115">
        <v>23.12</v>
      </c>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10"/>
      <c r="CF23" s="110"/>
      <c r="CG23" s="110"/>
      <c r="CH23" s="110"/>
      <c r="CI23" s="110"/>
      <c r="CJ23" s="110"/>
      <c r="CK23" s="110"/>
      <c r="CL23" s="110"/>
      <c r="CM23" s="110"/>
      <c r="CN23" s="110"/>
      <c r="CO23" s="110"/>
      <c r="CP23" s="110"/>
      <c r="CQ23" s="110"/>
      <c r="CR23" s="110"/>
      <c r="CS23" s="110"/>
      <c r="CT23" s="110"/>
      <c r="CU23" s="110"/>
      <c r="CV23" s="110"/>
      <c r="CW23" s="110"/>
      <c r="CX23" s="110"/>
      <c r="CY23" s="110"/>
      <c r="CZ23" s="110"/>
      <c r="DA23" s="110"/>
      <c r="DB23" s="110"/>
      <c r="DC23" s="110"/>
      <c r="DD23" s="110"/>
      <c r="DE23" s="110"/>
      <c r="DF23" s="110"/>
      <c r="DG23" s="110"/>
      <c r="DH23" s="110"/>
      <c r="DI23" s="110"/>
      <c r="DJ23" s="110"/>
      <c r="DK23" s="110"/>
      <c r="DL23" s="110"/>
      <c r="DM23" s="110"/>
      <c r="DN23" s="110"/>
      <c r="DO23" s="110"/>
      <c r="DP23" s="110"/>
      <c r="DQ23" s="110"/>
      <c r="DR23" s="110"/>
      <c r="DS23" s="110"/>
      <c r="DT23" s="110"/>
      <c r="DU23" s="110"/>
      <c r="DV23" s="110"/>
      <c r="DW23" s="110"/>
      <c r="DX23" s="110"/>
      <c r="DY23" s="110"/>
      <c r="DZ23" s="110"/>
      <c r="EA23" s="110"/>
      <c r="EB23" s="110"/>
      <c r="EC23" s="110"/>
      <c r="ED23" s="110"/>
      <c r="EE23" s="110"/>
      <c r="EF23" s="110"/>
      <c r="EG23" s="110"/>
      <c r="EH23" s="110"/>
      <c r="EI23" s="110"/>
      <c r="EJ23" s="110"/>
      <c r="EK23" s="110"/>
      <c r="EL23" s="110"/>
      <c r="EM23" s="110"/>
      <c r="EN23" s="110"/>
      <c r="EO23" s="110"/>
      <c r="EP23" s="110"/>
      <c r="EQ23" s="110"/>
      <c r="ER23" s="110"/>
      <c r="ES23" s="110"/>
      <c r="ET23" s="110"/>
      <c r="EU23" s="110"/>
      <c r="EV23" s="110"/>
      <c r="EW23" s="110"/>
      <c r="EX23" s="110"/>
      <c r="EY23" s="110"/>
      <c r="EZ23" s="110"/>
      <c r="FA23" s="110"/>
      <c r="FB23" s="110"/>
      <c r="FC23" s="110"/>
      <c r="FD23" s="110"/>
      <c r="FE23" s="110"/>
      <c r="FF23" s="110"/>
      <c r="FG23" s="110"/>
      <c r="FH23" s="110"/>
      <c r="FI23" s="110"/>
      <c r="FJ23" s="110"/>
      <c r="FK23" s="110"/>
      <c r="FL23" s="110"/>
      <c r="FM23" s="110"/>
      <c r="FN23" s="110"/>
      <c r="FO23" s="110"/>
      <c r="FP23" s="110"/>
      <c r="FQ23" s="110"/>
      <c r="FR23" s="110"/>
      <c r="FS23" s="110"/>
      <c r="FT23" s="110"/>
      <c r="FU23" s="110"/>
      <c r="FV23" s="110"/>
      <c r="FW23" s="110"/>
      <c r="FX23" s="110"/>
      <c r="FY23" s="110"/>
      <c r="FZ23" s="110"/>
      <c r="GA23" s="110"/>
      <c r="GB23" s="110"/>
      <c r="GC23" s="110"/>
      <c r="GD23" s="110"/>
      <c r="GE23" s="110"/>
      <c r="GF23" s="110"/>
      <c r="GG23" s="110"/>
      <c r="GH23" s="110"/>
      <c r="GI23" s="110"/>
      <c r="GJ23" s="110"/>
      <c r="GK23" s="110"/>
      <c r="GL23" s="110"/>
      <c r="GM23" s="110"/>
      <c r="GN23" s="110"/>
      <c r="GO23" s="110"/>
      <c r="GP23" s="110"/>
      <c r="GQ23" s="110"/>
      <c r="GR23" s="110"/>
      <c r="GS23" s="110"/>
      <c r="GT23" s="110"/>
      <c r="GU23" s="110"/>
      <c r="GV23" s="110"/>
      <c r="GW23" s="110"/>
      <c r="GX23" s="110"/>
      <c r="GY23" s="110"/>
      <c r="GZ23" s="110"/>
      <c r="HA23" s="110"/>
      <c r="HB23" s="110"/>
      <c r="HC23" s="110"/>
      <c r="HD23" s="110"/>
      <c r="HE23" s="110"/>
      <c r="HF23" s="110"/>
      <c r="HG23" s="110"/>
      <c r="HH23" s="110"/>
      <c r="HI23" s="110"/>
      <c r="HJ23" s="110"/>
      <c r="HK23" s="110"/>
      <c r="HL23" s="110"/>
      <c r="HM23" s="110"/>
      <c r="HN23" s="110"/>
      <c r="HO23" s="110"/>
      <c r="HP23" s="110"/>
      <c r="HQ23" s="110"/>
      <c r="HR23" s="110"/>
      <c r="HS23" s="110"/>
      <c r="HT23" s="110"/>
      <c r="HU23" s="110"/>
      <c r="HV23" s="110"/>
      <c r="HW23" s="110"/>
      <c r="HX23" s="110"/>
      <c r="HY23" s="110"/>
      <c r="HZ23" s="110"/>
      <c r="IA23" s="110"/>
      <c r="IB23" s="110"/>
      <c r="IC23" s="110"/>
      <c r="ID23" s="110"/>
      <c r="IE23" s="110"/>
      <c r="IF23" s="110"/>
      <c r="IG23" s="110"/>
      <c r="IH23" s="110"/>
      <c r="II23" s="110"/>
      <c r="IJ23" s="110"/>
      <c r="IK23" s="110"/>
      <c r="IL23" s="110"/>
      <c r="IM23" s="110"/>
      <c r="IN23" s="110"/>
      <c r="IO23" s="110"/>
      <c r="IP23" s="110"/>
      <c r="IQ23" s="110"/>
      <c r="IR23" s="110"/>
      <c r="IS23" s="110"/>
    </row>
    <row r="24" spans="1:253" x14ac:dyDescent="0.25">
      <c r="A24" s="63" t="s">
        <v>840</v>
      </c>
      <c r="B24" s="63">
        <v>3</v>
      </c>
      <c r="C24" s="63" t="s">
        <v>415</v>
      </c>
      <c r="D24" s="162" t="s">
        <v>953</v>
      </c>
      <c r="E24" s="95">
        <v>90.72</v>
      </c>
      <c r="F24" s="96">
        <v>78</v>
      </c>
      <c r="G24" s="96">
        <v>93</v>
      </c>
      <c r="H24" s="97">
        <v>45000</v>
      </c>
      <c r="I24" s="98"/>
      <c r="J24" s="99">
        <f t="shared" si="0"/>
        <v>72.540000000000006</v>
      </c>
      <c r="K24" s="99">
        <v>70.879300000000001</v>
      </c>
      <c r="L24" s="63"/>
      <c r="M24" s="63"/>
      <c r="N24" s="63"/>
      <c r="O24" s="63"/>
      <c r="P24" s="100"/>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c r="FQ24" s="63"/>
      <c r="FR24" s="63"/>
      <c r="FS24" s="63"/>
      <c r="FT24" s="63"/>
      <c r="FU24" s="63"/>
      <c r="FV24" s="63"/>
      <c r="FW24" s="63"/>
      <c r="FX24" s="63"/>
      <c r="FY24" s="63"/>
      <c r="FZ24" s="63"/>
      <c r="GA24" s="63"/>
      <c r="GB24" s="63"/>
      <c r="GC24" s="63"/>
      <c r="GD24" s="63"/>
      <c r="GE24" s="63"/>
      <c r="GF24" s="63"/>
      <c r="GG24" s="63"/>
      <c r="GH24" s="63"/>
      <c r="GI24" s="63"/>
      <c r="GJ24" s="63"/>
      <c r="GK24" s="63"/>
      <c r="GL24" s="63"/>
      <c r="GM24" s="63"/>
      <c r="GN24" s="63"/>
      <c r="GO24" s="63"/>
      <c r="GP24" s="63"/>
      <c r="GQ24" s="63"/>
      <c r="GR24" s="63"/>
      <c r="GS24" s="63"/>
      <c r="GT24" s="63"/>
      <c r="GU24" s="63"/>
      <c r="GV24" s="63"/>
      <c r="GW24" s="63"/>
      <c r="GX24" s="63"/>
      <c r="GY24" s="63"/>
      <c r="GZ24" s="63"/>
      <c r="HA24" s="63"/>
      <c r="HB24" s="63"/>
      <c r="HC24" s="63"/>
      <c r="HD24" s="63"/>
      <c r="HE24" s="63"/>
      <c r="HF24" s="63"/>
      <c r="HG24" s="63"/>
      <c r="HH24" s="63"/>
      <c r="HI24" s="63"/>
      <c r="HJ24" s="63"/>
      <c r="HK24" s="63"/>
      <c r="HL24" s="63"/>
      <c r="HM24" s="63"/>
      <c r="HN24" s="63"/>
      <c r="HO24" s="63"/>
      <c r="HP24" s="63"/>
      <c r="HQ24" s="63"/>
      <c r="HR24" s="63"/>
      <c r="HS24" s="63"/>
      <c r="HT24" s="63"/>
      <c r="HU24" s="63"/>
      <c r="HV24" s="63"/>
      <c r="HW24" s="63"/>
      <c r="HX24" s="63"/>
      <c r="HY24" s="63"/>
      <c r="HZ24" s="63"/>
      <c r="IA24" s="63"/>
      <c r="IB24" s="63"/>
      <c r="IC24" s="63"/>
      <c r="ID24" s="63"/>
      <c r="IE24" s="63"/>
      <c r="IF24" s="63"/>
      <c r="IG24" s="63"/>
      <c r="IH24" s="63"/>
      <c r="II24" s="63"/>
      <c r="IJ24" s="63"/>
      <c r="IK24" s="63"/>
      <c r="IL24" s="63"/>
      <c r="IM24" s="63"/>
      <c r="IN24" s="63"/>
      <c r="IO24" s="63"/>
      <c r="IP24" s="63"/>
      <c r="IQ24" s="63"/>
      <c r="IR24" s="63"/>
      <c r="IS24" s="63"/>
    </row>
    <row r="25" spans="1:253" x14ac:dyDescent="0.25">
      <c r="A25" s="50" t="s">
        <v>137</v>
      </c>
      <c r="B25" s="50">
        <v>1</v>
      </c>
      <c r="C25" s="50" t="s">
        <v>109</v>
      </c>
      <c r="D25" s="155" t="s">
        <v>281</v>
      </c>
      <c r="E25" s="51">
        <v>8.25</v>
      </c>
      <c r="F25" s="39">
        <v>91</v>
      </c>
      <c r="G25" s="39">
        <v>98.66</v>
      </c>
      <c r="H25" s="40">
        <v>56000</v>
      </c>
      <c r="J25" s="53">
        <f t="shared" si="0"/>
        <v>89.780599999999993</v>
      </c>
      <c r="K25" s="53">
        <v>89.780599999999993</v>
      </c>
      <c r="M25" s="50" t="s">
        <v>136</v>
      </c>
      <c r="P25" s="85"/>
    </row>
    <row r="26" spans="1:253" x14ac:dyDescent="0.25">
      <c r="A26" s="86" t="s">
        <v>524</v>
      </c>
      <c r="B26" s="86">
        <v>4</v>
      </c>
      <c r="C26" s="86" t="s">
        <v>432</v>
      </c>
      <c r="D26" s="160" t="s">
        <v>431</v>
      </c>
      <c r="E26" s="87">
        <v>19.75</v>
      </c>
      <c r="F26" s="88">
        <v>90</v>
      </c>
      <c r="G26" s="88">
        <v>99.72</v>
      </c>
      <c r="H26" s="89">
        <v>162600</v>
      </c>
      <c r="I26" s="90"/>
      <c r="J26" s="91">
        <f t="shared" si="0"/>
        <v>89.74799999999999</v>
      </c>
      <c r="K26" s="91">
        <v>89.74799999999999</v>
      </c>
      <c r="L26" s="86"/>
      <c r="M26" s="86"/>
      <c r="N26" s="86"/>
      <c r="O26" s="86"/>
      <c r="P26" s="92"/>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c r="DE26" s="86"/>
      <c r="DF26" s="86"/>
      <c r="DG26" s="86"/>
      <c r="DH26" s="86"/>
      <c r="DI26" s="86"/>
      <c r="DJ26" s="86"/>
      <c r="DK26" s="86"/>
      <c r="DL26" s="86"/>
      <c r="DM26" s="86"/>
      <c r="DN26" s="86"/>
      <c r="DO26" s="86"/>
      <c r="DP26" s="86"/>
      <c r="DQ26" s="86"/>
      <c r="DR26" s="86"/>
      <c r="DS26" s="86"/>
      <c r="DT26" s="86"/>
      <c r="DU26" s="86"/>
      <c r="DV26" s="86"/>
      <c r="DW26" s="86"/>
      <c r="DX26" s="86"/>
      <c r="DY26" s="86"/>
      <c r="DZ26" s="86"/>
      <c r="EA26" s="86"/>
      <c r="EB26" s="86"/>
      <c r="EC26" s="86"/>
      <c r="ED26" s="86"/>
      <c r="EE26" s="86"/>
      <c r="EF26" s="86"/>
      <c r="EG26" s="86"/>
      <c r="EH26" s="86"/>
      <c r="EI26" s="86"/>
      <c r="EJ26" s="86"/>
      <c r="EK26" s="86"/>
      <c r="EL26" s="86"/>
      <c r="EM26" s="86"/>
      <c r="EN26" s="86"/>
      <c r="EO26" s="86"/>
      <c r="EP26" s="86"/>
      <c r="EQ26" s="86"/>
      <c r="ER26" s="86"/>
      <c r="ES26" s="86"/>
      <c r="ET26" s="86"/>
      <c r="EU26" s="86"/>
      <c r="EV26" s="86"/>
      <c r="EW26" s="86"/>
      <c r="EX26" s="86"/>
      <c r="EY26" s="86"/>
      <c r="EZ26" s="86"/>
      <c r="FA26" s="86"/>
      <c r="FB26" s="86"/>
      <c r="FC26" s="86"/>
      <c r="FD26" s="86"/>
      <c r="FE26" s="86"/>
      <c r="FF26" s="86"/>
      <c r="FG26" s="86"/>
      <c r="FH26" s="86"/>
      <c r="FI26" s="86"/>
      <c r="FJ26" s="86"/>
      <c r="FK26" s="86"/>
      <c r="FL26" s="86"/>
      <c r="FM26" s="86"/>
      <c r="FN26" s="86"/>
      <c r="FO26" s="86"/>
      <c r="FP26" s="86"/>
      <c r="FQ26" s="86"/>
      <c r="FR26" s="86"/>
      <c r="FS26" s="86"/>
      <c r="FT26" s="86"/>
      <c r="FU26" s="86"/>
      <c r="FV26" s="86"/>
      <c r="FW26" s="86"/>
      <c r="FX26" s="86"/>
      <c r="FY26" s="86"/>
      <c r="FZ26" s="86"/>
      <c r="GA26" s="86"/>
      <c r="GB26" s="86"/>
      <c r="GC26" s="86"/>
      <c r="GD26" s="86"/>
      <c r="GE26" s="86"/>
      <c r="GF26" s="86"/>
      <c r="GG26" s="86"/>
      <c r="GH26" s="86"/>
      <c r="GI26" s="86"/>
      <c r="GJ26" s="86"/>
      <c r="GK26" s="86"/>
      <c r="GL26" s="86"/>
      <c r="GM26" s="86"/>
      <c r="GN26" s="86"/>
      <c r="GO26" s="86"/>
      <c r="GP26" s="86"/>
      <c r="GQ26" s="86"/>
      <c r="GR26" s="86"/>
      <c r="GS26" s="86"/>
      <c r="GT26" s="86"/>
      <c r="GU26" s="86"/>
      <c r="GV26" s="86"/>
      <c r="GW26" s="86"/>
      <c r="GX26" s="86"/>
      <c r="GY26" s="86"/>
      <c r="GZ26" s="86"/>
      <c r="HA26" s="86"/>
      <c r="HB26" s="86"/>
      <c r="HC26" s="86"/>
      <c r="HD26" s="86"/>
      <c r="HE26" s="86"/>
      <c r="HF26" s="86"/>
      <c r="HG26" s="86"/>
      <c r="HH26" s="86"/>
      <c r="HI26" s="86"/>
      <c r="HJ26" s="86"/>
      <c r="HK26" s="86"/>
      <c r="HL26" s="86"/>
      <c r="HM26" s="86"/>
      <c r="HN26" s="86"/>
      <c r="HO26" s="86"/>
      <c r="HP26" s="86"/>
      <c r="HQ26" s="86"/>
      <c r="HR26" s="86"/>
      <c r="HS26" s="86"/>
      <c r="HT26" s="86"/>
      <c r="HU26" s="86"/>
      <c r="HV26" s="86"/>
      <c r="HW26" s="86"/>
      <c r="HX26" s="86"/>
      <c r="HY26" s="86"/>
      <c r="HZ26" s="86"/>
      <c r="IA26" s="86"/>
      <c r="IB26" s="86"/>
      <c r="IC26" s="86"/>
      <c r="ID26" s="86"/>
      <c r="IE26" s="86"/>
      <c r="IF26" s="86"/>
      <c r="IG26" s="86"/>
      <c r="IH26" s="86"/>
      <c r="II26" s="86"/>
      <c r="IJ26" s="86"/>
      <c r="IK26" s="86"/>
      <c r="IL26" s="86"/>
      <c r="IM26" s="86"/>
      <c r="IN26" s="86"/>
      <c r="IO26" s="86"/>
      <c r="IP26" s="86"/>
      <c r="IQ26" s="86"/>
      <c r="IR26" s="86"/>
      <c r="IS26" s="86"/>
    </row>
    <row r="27" spans="1:253" x14ac:dyDescent="0.25">
      <c r="A27" s="86" t="s">
        <v>523</v>
      </c>
      <c r="B27" s="86">
        <v>4</v>
      </c>
      <c r="C27" s="86" t="s">
        <v>435</v>
      </c>
      <c r="D27" s="160" t="s">
        <v>436</v>
      </c>
      <c r="E27" s="87">
        <v>85.75</v>
      </c>
      <c r="F27" s="88">
        <v>95</v>
      </c>
      <c r="G27" s="88">
        <v>98</v>
      </c>
      <c r="H27" s="89">
        <v>179800</v>
      </c>
      <c r="I27" s="90"/>
      <c r="J27" s="91">
        <f t="shared" si="0"/>
        <v>93.1</v>
      </c>
      <c r="K27" s="91">
        <v>93.1</v>
      </c>
      <c r="L27" s="86"/>
      <c r="M27" s="86"/>
      <c r="N27" s="86"/>
      <c r="O27" s="86"/>
      <c r="P27" s="92"/>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c r="DE27" s="86"/>
      <c r="DF27" s="86"/>
      <c r="DG27" s="86"/>
      <c r="DH27" s="86"/>
      <c r="DI27" s="86"/>
      <c r="DJ27" s="86"/>
      <c r="DK27" s="86"/>
      <c r="DL27" s="86"/>
      <c r="DM27" s="86"/>
      <c r="DN27" s="86"/>
      <c r="DO27" s="86"/>
      <c r="DP27" s="86"/>
      <c r="DQ27" s="86"/>
      <c r="DR27" s="86"/>
      <c r="DS27" s="86"/>
      <c r="DT27" s="86"/>
      <c r="DU27" s="86"/>
      <c r="DV27" s="86"/>
      <c r="DW27" s="86"/>
      <c r="DX27" s="86"/>
      <c r="DY27" s="86"/>
      <c r="DZ27" s="86"/>
      <c r="EA27" s="86"/>
      <c r="EB27" s="86"/>
      <c r="EC27" s="86"/>
      <c r="ED27" s="86"/>
      <c r="EE27" s="86"/>
      <c r="EF27" s="86"/>
      <c r="EG27" s="86"/>
      <c r="EH27" s="86"/>
      <c r="EI27" s="86"/>
      <c r="EJ27" s="86"/>
      <c r="EK27" s="86"/>
      <c r="EL27" s="86"/>
      <c r="EM27" s="86"/>
      <c r="EN27" s="86"/>
      <c r="EO27" s="86"/>
      <c r="EP27" s="86"/>
      <c r="EQ27" s="86"/>
      <c r="ER27" s="86"/>
      <c r="ES27" s="86"/>
      <c r="ET27" s="86"/>
      <c r="EU27" s="86"/>
      <c r="EV27" s="86"/>
      <c r="EW27" s="86"/>
      <c r="EX27" s="86"/>
      <c r="EY27" s="86"/>
      <c r="EZ27" s="86"/>
      <c r="FA27" s="86"/>
      <c r="FB27" s="86"/>
      <c r="FC27" s="86"/>
      <c r="FD27" s="86"/>
      <c r="FE27" s="86"/>
      <c r="FF27" s="86"/>
      <c r="FG27" s="86"/>
      <c r="FH27" s="86"/>
      <c r="FI27" s="86"/>
      <c r="FJ27" s="86"/>
      <c r="FK27" s="86"/>
      <c r="FL27" s="86"/>
      <c r="FM27" s="86"/>
      <c r="FN27" s="86"/>
      <c r="FO27" s="86"/>
      <c r="FP27" s="86"/>
      <c r="FQ27" s="86"/>
      <c r="FR27" s="86"/>
      <c r="FS27" s="86"/>
      <c r="FT27" s="86"/>
      <c r="FU27" s="86"/>
      <c r="FV27" s="86"/>
      <c r="FW27" s="86"/>
      <c r="FX27" s="86"/>
      <c r="FY27" s="86"/>
      <c r="FZ27" s="86"/>
      <c r="GA27" s="86"/>
      <c r="GB27" s="86"/>
      <c r="GC27" s="86"/>
      <c r="GD27" s="86"/>
      <c r="GE27" s="86"/>
      <c r="GF27" s="86"/>
      <c r="GG27" s="86"/>
      <c r="GH27" s="86"/>
      <c r="GI27" s="86"/>
      <c r="GJ27" s="86"/>
      <c r="GK27" s="86"/>
      <c r="GL27" s="86"/>
      <c r="GM27" s="86"/>
      <c r="GN27" s="86"/>
      <c r="GO27" s="86"/>
      <c r="GP27" s="86"/>
      <c r="GQ27" s="86"/>
      <c r="GR27" s="86"/>
      <c r="GS27" s="86"/>
      <c r="GT27" s="86"/>
      <c r="GU27" s="86"/>
      <c r="GV27" s="86"/>
      <c r="GW27" s="86"/>
      <c r="GX27" s="86"/>
      <c r="GY27" s="86"/>
      <c r="GZ27" s="86"/>
      <c r="HA27" s="86"/>
      <c r="HB27" s="86"/>
      <c r="HC27" s="86"/>
      <c r="HD27" s="86"/>
      <c r="HE27" s="86"/>
      <c r="HF27" s="86"/>
      <c r="HG27" s="86"/>
      <c r="HH27" s="86"/>
      <c r="HI27" s="86"/>
      <c r="HJ27" s="86"/>
      <c r="HK27" s="86"/>
      <c r="HL27" s="86"/>
      <c r="HM27" s="86"/>
      <c r="HN27" s="86"/>
      <c r="HO27" s="86"/>
      <c r="HP27" s="86"/>
      <c r="HQ27" s="86"/>
      <c r="HR27" s="86"/>
      <c r="HS27" s="86"/>
      <c r="HT27" s="86"/>
      <c r="HU27" s="86"/>
      <c r="HV27" s="86"/>
      <c r="HW27" s="86"/>
      <c r="HX27" s="86"/>
      <c r="HY27" s="86"/>
      <c r="HZ27" s="86"/>
      <c r="IA27" s="86"/>
      <c r="IB27" s="86"/>
      <c r="IC27" s="86"/>
      <c r="ID27" s="86"/>
      <c r="IE27" s="86"/>
      <c r="IF27" s="86"/>
      <c r="IG27" s="86"/>
      <c r="IH27" s="86"/>
      <c r="II27" s="86"/>
      <c r="IJ27" s="86"/>
      <c r="IK27" s="86"/>
      <c r="IL27" s="86"/>
      <c r="IM27" s="86"/>
      <c r="IN27" s="86"/>
      <c r="IO27" s="86"/>
      <c r="IP27" s="86"/>
      <c r="IQ27" s="86"/>
      <c r="IR27" s="86"/>
      <c r="IS27" s="86"/>
    </row>
    <row r="28" spans="1:253" x14ac:dyDescent="0.25">
      <c r="A28" s="62" t="s">
        <v>841</v>
      </c>
      <c r="B28" s="62">
        <v>4</v>
      </c>
      <c r="C28" s="62" t="s">
        <v>104</v>
      </c>
      <c r="D28" s="161" t="s">
        <v>292</v>
      </c>
      <c r="E28" s="93">
        <v>52.25</v>
      </c>
      <c r="F28" s="88">
        <v>78</v>
      </c>
      <c r="G28" s="88">
        <v>99.88</v>
      </c>
      <c r="H28" s="89">
        <v>377600</v>
      </c>
      <c r="I28" s="90"/>
      <c r="J28" s="91">
        <f t="shared" si="0"/>
        <v>77.906399999999991</v>
      </c>
      <c r="K28" s="91">
        <v>77.906399999999991</v>
      </c>
      <c r="L28" s="62"/>
      <c r="M28" s="62"/>
      <c r="N28" s="62"/>
      <c r="O28" s="62"/>
      <c r="P28" s="9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62"/>
      <c r="HC28" s="62"/>
      <c r="HD28" s="62"/>
      <c r="HE28" s="62"/>
      <c r="HF28" s="62"/>
      <c r="HG28" s="62"/>
      <c r="HH28" s="62"/>
      <c r="HI28" s="62"/>
      <c r="HJ28" s="62"/>
      <c r="HK28" s="62"/>
      <c r="HL28" s="62"/>
      <c r="HM28" s="62"/>
      <c r="HN28" s="62"/>
      <c r="HO28" s="62"/>
      <c r="HP28" s="62"/>
      <c r="HQ28" s="62"/>
      <c r="HR28" s="62"/>
      <c r="HS28" s="62"/>
      <c r="HT28" s="62"/>
      <c r="HU28" s="62"/>
      <c r="HV28" s="62"/>
      <c r="HW28" s="62"/>
      <c r="HX28" s="62"/>
      <c r="HY28" s="62"/>
      <c r="HZ28" s="62"/>
      <c r="IA28" s="62"/>
      <c r="IB28" s="62"/>
      <c r="IC28" s="62"/>
      <c r="ID28" s="62"/>
      <c r="IE28" s="62"/>
      <c r="IF28" s="62"/>
      <c r="IG28" s="62"/>
      <c r="IH28" s="62"/>
      <c r="II28" s="62"/>
      <c r="IJ28" s="62"/>
      <c r="IK28" s="62"/>
      <c r="IL28" s="62"/>
      <c r="IM28" s="62"/>
      <c r="IN28" s="62"/>
      <c r="IO28" s="62"/>
      <c r="IP28" s="62"/>
      <c r="IQ28" s="62"/>
      <c r="IR28" s="62"/>
      <c r="IS28" s="62"/>
    </row>
    <row r="29" spans="1:253" x14ac:dyDescent="0.25">
      <c r="A29" s="41" t="s">
        <v>842</v>
      </c>
      <c r="B29" s="41">
        <v>2</v>
      </c>
      <c r="C29" s="41" t="s">
        <v>55</v>
      </c>
      <c r="D29" s="159" t="s">
        <v>324</v>
      </c>
      <c r="E29" s="77">
        <v>1.84</v>
      </c>
      <c r="F29" s="78">
        <v>97</v>
      </c>
      <c r="G29" s="78">
        <v>99.76</v>
      </c>
      <c r="H29" s="79">
        <v>55000</v>
      </c>
      <c r="I29" s="80"/>
      <c r="J29" s="81">
        <f t="shared" si="0"/>
        <v>96.767200000000017</v>
      </c>
      <c r="K29" s="81">
        <v>90.836136363636356</v>
      </c>
      <c r="L29" s="41"/>
      <c r="M29" s="41" t="s">
        <v>208</v>
      </c>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c r="EO29" s="41"/>
      <c r="EP29" s="41"/>
      <c r="EQ29" s="41"/>
      <c r="ER29" s="41"/>
      <c r="ES29" s="41"/>
      <c r="ET29" s="41"/>
      <c r="EU29" s="41"/>
      <c r="EV29" s="41"/>
      <c r="EW29" s="41"/>
      <c r="EX29" s="41"/>
      <c r="EY29" s="41"/>
      <c r="EZ29" s="41"/>
      <c r="FA29" s="41"/>
      <c r="FB29" s="41"/>
      <c r="FC29" s="41"/>
      <c r="FD29" s="41"/>
      <c r="FE29" s="41"/>
      <c r="FF29" s="41"/>
      <c r="FG29" s="41"/>
      <c r="FH29" s="41"/>
      <c r="FI29" s="41"/>
      <c r="FJ29" s="41"/>
      <c r="FK29" s="41"/>
      <c r="FL29" s="41"/>
      <c r="FM29" s="41"/>
      <c r="FN29" s="41"/>
      <c r="FO29" s="41"/>
      <c r="FP29" s="41"/>
      <c r="FQ29" s="41"/>
      <c r="FR29" s="41"/>
      <c r="FS29" s="41"/>
      <c r="FT29" s="41"/>
      <c r="FU29" s="41"/>
      <c r="FV29" s="41"/>
      <c r="FW29" s="41"/>
      <c r="FX29" s="41"/>
      <c r="FY29" s="41"/>
      <c r="FZ29" s="41"/>
      <c r="GA29" s="41"/>
      <c r="GB29" s="41"/>
      <c r="GC29" s="41"/>
      <c r="GD29" s="41"/>
      <c r="GE29" s="41"/>
      <c r="GF29" s="41"/>
      <c r="GG29" s="41"/>
      <c r="GH29" s="41"/>
      <c r="GI29" s="41"/>
      <c r="GJ29" s="41"/>
      <c r="GK29" s="41"/>
      <c r="GL29" s="41"/>
      <c r="GM29" s="41"/>
      <c r="GN29" s="41"/>
      <c r="GO29" s="41"/>
      <c r="GP29" s="41"/>
      <c r="GQ29" s="41"/>
      <c r="GR29" s="41"/>
      <c r="GS29" s="41"/>
      <c r="GT29" s="41"/>
      <c r="GU29" s="41"/>
      <c r="GV29" s="41"/>
      <c r="GW29" s="41"/>
      <c r="GX29" s="41"/>
      <c r="GY29" s="41"/>
      <c r="GZ29" s="41"/>
      <c r="HA29" s="41"/>
      <c r="HB29" s="41"/>
      <c r="HC29" s="41"/>
      <c r="HD29" s="41"/>
      <c r="HE29" s="41"/>
      <c r="HF29" s="41"/>
      <c r="HG29" s="41"/>
      <c r="HH29" s="41"/>
      <c r="HI29" s="41"/>
      <c r="HJ29" s="41"/>
      <c r="HK29" s="41"/>
      <c r="HL29" s="41"/>
      <c r="HM29" s="41"/>
      <c r="HN29" s="41"/>
      <c r="HO29" s="41"/>
      <c r="HP29" s="41"/>
      <c r="HQ29" s="41"/>
      <c r="HR29" s="41"/>
      <c r="HS29" s="41"/>
      <c r="HT29" s="41"/>
      <c r="HU29" s="41"/>
      <c r="HV29" s="41"/>
      <c r="HW29" s="41"/>
      <c r="HX29" s="41"/>
      <c r="HY29" s="41"/>
      <c r="HZ29" s="41"/>
      <c r="IA29" s="41"/>
      <c r="IB29" s="41"/>
      <c r="IC29" s="41"/>
      <c r="ID29" s="41"/>
      <c r="IE29" s="41"/>
      <c r="IF29" s="41"/>
      <c r="IG29" s="41"/>
      <c r="IH29" s="41"/>
      <c r="II29" s="41"/>
      <c r="IJ29" s="41"/>
      <c r="IK29" s="41"/>
      <c r="IL29" s="41"/>
      <c r="IM29" s="41"/>
      <c r="IN29" s="41"/>
      <c r="IO29" s="41"/>
      <c r="IP29" s="41"/>
      <c r="IQ29" s="41"/>
      <c r="IR29" s="41"/>
      <c r="IS29" s="41"/>
    </row>
    <row r="30" spans="1:253" x14ac:dyDescent="0.25">
      <c r="A30" s="50" t="s">
        <v>843</v>
      </c>
      <c r="B30" s="50">
        <v>1</v>
      </c>
      <c r="C30" s="50" t="s">
        <v>45</v>
      </c>
      <c r="D30" s="155" t="s">
        <v>309</v>
      </c>
      <c r="E30" s="83">
        <v>2.58</v>
      </c>
      <c r="F30" s="39">
        <v>21</v>
      </c>
      <c r="G30" s="39">
        <v>99.68</v>
      </c>
      <c r="H30" s="40">
        <v>533000</v>
      </c>
      <c r="J30" s="53">
        <f t="shared" si="0"/>
        <v>20.9328</v>
      </c>
      <c r="K30" s="53">
        <v>20.9328</v>
      </c>
      <c r="P30" s="85"/>
    </row>
    <row r="31" spans="1:253" s="86" customFormat="1" x14ac:dyDescent="0.25">
      <c r="A31" s="63" t="s">
        <v>514</v>
      </c>
      <c r="B31" s="63">
        <v>3</v>
      </c>
      <c r="C31" s="63" t="s">
        <v>16</v>
      </c>
      <c r="D31" s="162" t="s">
        <v>277</v>
      </c>
      <c r="E31" s="95">
        <v>18.82</v>
      </c>
      <c r="F31" s="96">
        <v>50</v>
      </c>
      <c r="G31" s="96">
        <v>92.97</v>
      </c>
      <c r="H31" s="97">
        <v>5093</v>
      </c>
      <c r="I31" s="98"/>
      <c r="J31" s="99">
        <f t="shared" si="0"/>
        <v>46.484999999999999</v>
      </c>
      <c r="K31" s="99">
        <v>39.047399999999996</v>
      </c>
      <c r="L31" s="63"/>
      <c r="M31" s="63"/>
      <c r="N31" s="63"/>
      <c r="O31" s="63"/>
      <c r="P31" s="100"/>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c r="FQ31" s="63"/>
      <c r="FR31" s="63"/>
      <c r="FS31" s="63"/>
      <c r="FT31" s="63"/>
      <c r="FU31" s="63"/>
      <c r="FV31" s="63"/>
      <c r="FW31" s="63"/>
      <c r="FX31" s="63"/>
      <c r="FY31" s="63"/>
      <c r="FZ31" s="63"/>
      <c r="GA31" s="63"/>
      <c r="GB31" s="63"/>
      <c r="GC31" s="63"/>
      <c r="GD31" s="63"/>
      <c r="GE31" s="63"/>
      <c r="GF31" s="63"/>
      <c r="GG31" s="63"/>
      <c r="GH31" s="63"/>
      <c r="GI31" s="63"/>
      <c r="GJ31" s="63"/>
      <c r="GK31" s="63"/>
      <c r="GL31" s="63"/>
      <c r="GM31" s="63"/>
      <c r="GN31" s="63"/>
      <c r="GO31" s="63"/>
      <c r="GP31" s="63"/>
      <c r="GQ31" s="63"/>
      <c r="GR31" s="63"/>
      <c r="GS31" s="63"/>
      <c r="GT31" s="63"/>
      <c r="GU31" s="63"/>
      <c r="GV31" s="63"/>
      <c r="GW31" s="63"/>
      <c r="GX31" s="63"/>
      <c r="GY31" s="63"/>
      <c r="GZ31" s="63"/>
      <c r="HA31" s="63"/>
      <c r="HB31" s="63"/>
      <c r="HC31" s="63"/>
      <c r="HD31" s="63"/>
      <c r="HE31" s="63"/>
      <c r="HF31" s="63"/>
      <c r="HG31" s="63"/>
      <c r="HH31" s="63"/>
      <c r="HI31" s="63"/>
      <c r="HJ31" s="63"/>
      <c r="HK31" s="63"/>
      <c r="HL31" s="63"/>
      <c r="HM31" s="63"/>
      <c r="HN31" s="63"/>
      <c r="HO31" s="63"/>
      <c r="HP31" s="63"/>
      <c r="HQ31" s="63"/>
      <c r="HR31" s="63"/>
      <c r="HS31" s="63"/>
      <c r="HT31" s="63"/>
      <c r="HU31" s="63"/>
      <c r="HV31" s="63"/>
      <c r="HW31" s="63"/>
      <c r="HX31" s="63"/>
      <c r="HY31" s="63"/>
      <c r="HZ31" s="63"/>
      <c r="IA31" s="63"/>
      <c r="IB31" s="63"/>
      <c r="IC31" s="63"/>
      <c r="ID31" s="63"/>
      <c r="IE31" s="63"/>
      <c r="IF31" s="63"/>
      <c r="IG31" s="63"/>
      <c r="IH31" s="63"/>
      <c r="II31" s="63"/>
      <c r="IJ31" s="63"/>
      <c r="IK31" s="63"/>
      <c r="IL31" s="63"/>
      <c r="IM31" s="63"/>
      <c r="IN31" s="63"/>
      <c r="IO31" s="63"/>
      <c r="IP31" s="63"/>
      <c r="IQ31" s="63"/>
      <c r="IR31" s="63"/>
      <c r="IS31" s="63"/>
    </row>
    <row r="32" spans="1:253" s="41" customFormat="1" x14ac:dyDescent="0.25">
      <c r="A32" s="63" t="s">
        <v>844</v>
      </c>
      <c r="B32" s="63">
        <v>3</v>
      </c>
      <c r="C32" s="63" t="s">
        <v>61</v>
      </c>
      <c r="D32" s="162" t="s">
        <v>329</v>
      </c>
      <c r="E32" s="95">
        <v>48.6</v>
      </c>
      <c r="F32" s="96">
        <v>78</v>
      </c>
      <c r="G32" s="96">
        <v>93.06</v>
      </c>
      <c r="H32" s="97">
        <v>64600</v>
      </c>
      <c r="I32" s="98"/>
      <c r="J32" s="99">
        <f t="shared" si="0"/>
        <v>72.586799999999997</v>
      </c>
      <c r="K32" s="99">
        <v>81.655360000000002</v>
      </c>
      <c r="L32" s="63"/>
      <c r="M32" s="63"/>
      <c r="N32" s="63"/>
      <c r="O32" s="63"/>
      <c r="P32" s="100"/>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c r="FQ32" s="63"/>
      <c r="FR32" s="63"/>
      <c r="FS32" s="63"/>
      <c r="FT32" s="63"/>
      <c r="FU32" s="63"/>
      <c r="FV32" s="63"/>
      <c r="FW32" s="63"/>
      <c r="FX32" s="63"/>
      <c r="FY32" s="63"/>
      <c r="FZ32" s="63"/>
      <c r="GA32" s="63"/>
      <c r="GB32" s="63"/>
      <c r="GC32" s="63"/>
      <c r="GD32" s="63"/>
      <c r="GE32" s="63"/>
      <c r="GF32" s="63"/>
      <c r="GG32" s="63"/>
      <c r="GH32" s="63"/>
      <c r="GI32" s="63"/>
      <c r="GJ32" s="63"/>
      <c r="GK32" s="63"/>
      <c r="GL32" s="63"/>
      <c r="GM32" s="63"/>
      <c r="GN32" s="63"/>
      <c r="GO32" s="63"/>
      <c r="GP32" s="63"/>
      <c r="GQ32" s="63"/>
      <c r="GR32" s="63"/>
      <c r="GS32" s="63"/>
      <c r="GT32" s="63"/>
      <c r="GU32" s="63"/>
      <c r="GV32" s="63"/>
      <c r="GW32" s="63"/>
      <c r="GX32" s="63"/>
      <c r="GY32" s="63"/>
      <c r="GZ32" s="63"/>
      <c r="HA32" s="63"/>
      <c r="HB32" s="63"/>
      <c r="HC32" s="63"/>
      <c r="HD32" s="63"/>
      <c r="HE32" s="63"/>
      <c r="HF32" s="63"/>
      <c r="HG32" s="63"/>
      <c r="HH32" s="63"/>
      <c r="HI32" s="63"/>
      <c r="HJ32" s="63"/>
      <c r="HK32" s="63"/>
      <c r="HL32" s="63"/>
      <c r="HM32" s="63"/>
      <c r="HN32" s="63"/>
      <c r="HO32" s="63"/>
      <c r="HP32" s="63"/>
      <c r="HQ32" s="63"/>
      <c r="HR32" s="63"/>
      <c r="HS32" s="63"/>
      <c r="HT32" s="63"/>
      <c r="HU32" s="63"/>
      <c r="HV32" s="63"/>
      <c r="HW32" s="63"/>
      <c r="HX32" s="63"/>
      <c r="HY32" s="63"/>
      <c r="HZ32" s="63"/>
      <c r="IA32" s="63"/>
      <c r="IB32" s="63"/>
      <c r="IC32" s="63"/>
      <c r="ID32" s="63"/>
      <c r="IE32" s="63"/>
      <c r="IF32" s="63"/>
      <c r="IG32" s="63"/>
      <c r="IH32" s="63"/>
      <c r="II32" s="63"/>
      <c r="IJ32" s="63"/>
      <c r="IK32" s="63"/>
      <c r="IL32" s="63"/>
      <c r="IM32" s="63"/>
      <c r="IN32" s="63"/>
      <c r="IO32" s="63"/>
      <c r="IP32" s="63"/>
      <c r="IQ32" s="63"/>
      <c r="IR32" s="63"/>
      <c r="IS32" s="63"/>
    </row>
    <row r="33" spans="1:253" x14ac:dyDescent="0.25">
      <c r="A33" s="41" t="s">
        <v>502</v>
      </c>
      <c r="B33" s="41">
        <v>2</v>
      </c>
      <c r="C33" s="41" t="s">
        <v>365</v>
      </c>
      <c r="D33" s="159" t="s">
        <v>366</v>
      </c>
      <c r="E33" s="77">
        <v>2.6095541401273885</v>
      </c>
      <c r="F33" s="78">
        <v>97</v>
      </c>
      <c r="G33" s="78">
        <v>98.75</v>
      </c>
      <c r="H33" s="79">
        <v>680000</v>
      </c>
      <c r="I33" s="80"/>
      <c r="J33" s="81">
        <f t="shared" si="0"/>
        <v>95.787499999999994</v>
      </c>
      <c r="K33" s="81">
        <v>95.79</v>
      </c>
      <c r="L33" s="41"/>
      <c r="M33" s="41"/>
      <c r="N33" s="41"/>
      <c r="O33" s="41"/>
      <c r="P33" s="82"/>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c r="EO33" s="41"/>
      <c r="EP33" s="41"/>
      <c r="EQ33" s="41"/>
      <c r="ER33" s="41"/>
      <c r="ES33" s="41"/>
      <c r="ET33" s="41"/>
      <c r="EU33" s="41"/>
      <c r="EV33" s="41"/>
      <c r="EW33" s="41"/>
      <c r="EX33" s="41"/>
      <c r="EY33" s="41"/>
      <c r="EZ33" s="41"/>
      <c r="FA33" s="41"/>
      <c r="FB33" s="41"/>
      <c r="FC33" s="41"/>
      <c r="FD33" s="41"/>
      <c r="FE33" s="41"/>
      <c r="FF33" s="41"/>
      <c r="FG33" s="41"/>
      <c r="FH33" s="41"/>
      <c r="FI33" s="41"/>
      <c r="FJ33" s="41"/>
      <c r="FK33" s="41"/>
      <c r="FL33" s="41"/>
      <c r="FM33" s="41"/>
      <c r="FN33" s="41"/>
      <c r="FO33" s="41"/>
      <c r="FP33" s="41"/>
      <c r="FQ33" s="41"/>
      <c r="FR33" s="41"/>
      <c r="FS33" s="41"/>
      <c r="FT33" s="41"/>
      <c r="FU33" s="41"/>
      <c r="FV33" s="41"/>
      <c r="FW33" s="41"/>
      <c r="FX33" s="41"/>
      <c r="FY33" s="41"/>
      <c r="FZ33" s="41"/>
      <c r="GA33" s="41"/>
      <c r="GB33" s="41"/>
      <c r="GC33" s="41"/>
      <c r="GD33" s="41"/>
      <c r="GE33" s="41"/>
      <c r="GF33" s="41"/>
      <c r="GG33" s="41"/>
      <c r="GH33" s="41"/>
      <c r="GI33" s="41"/>
      <c r="GJ33" s="41"/>
      <c r="GK33" s="41"/>
      <c r="GL33" s="41"/>
      <c r="GM33" s="41"/>
      <c r="GN33" s="41"/>
      <c r="GO33" s="41"/>
      <c r="GP33" s="41"/>
      <c r="GQ33" s="41"/>
      <c r="GR33" s="41"/>
      <c r="GS33" s="41"/>
      <c r="GT33" s="41"/>
      <c r="GU33" s="41"/>
      <c r="GV33" s="41"/>
      <c r="GW33" s="41"/>
      <c r="GX33" s="41"/>
      <c r="GY33" s="41"/>
      <c r="GZ33" s="41"/>
      <c r="HA33" s="41"/>
      <c r="HB33" s="41"/>
      <c r="HC33" s="41"/>
      <c r="HD33" s="41"/>
      <c r="HE33" s="41"/>
      <c r="HF33" s="41"/>
      <c r="HG33" s="41"/>
      <c r="HH33" s="41"/>
      <c r="HI33" s="41"/>
      <c r="HJ33" s="41"/>
      <c r="HK33" s="41"/>
      <c r="HL33" s="41"/>
      <c r="HM33" s="41"/>
      <c r="HN33" s="41"/>
      <c r="HO33" s="41"/>
      <c r="HP33" s="41"/>
      <c r="HQ33" s="41"/>
      <c r="HR33" s="41"/>
      <c r="HS33" s="41"/>
      <c r="HT33" s="41"/>
      <c r="HU33" s="41"/>
      <c r="HV33" s="41"/>
      <c r="HW33" s="41"/>
      <c r="HX33" s="41"/>
      <c r="HY33" s="41"/>
      <c r="HZ33" s="41"/>
      <c r="IA33" s="41"/>
      <c r="IB33" s="41"/>
      <c r="IC33" s="41"/>
      <c r="ID33" s="41"/>
      <c r="IE33" s="41"/>
      <c r="IF33" s="41"/>
      <c r="IG33" s="41"/>
      <c r="IH33" s="41"/>
      <c r="II33" s="41"/>
      <c r="IJ33" s="41"/>
      <c r="IK33" s="41"/>
      <c r="IL33" s="41"/>
      <c r="IM33" s="41"/>
      <c r="IN33" s="41"/>
      <c r="IO33" s="41"/>
      <c r="IP33" s="41"/>
      <c r="IQ33" s="41"/>
      <c r="IR33" s="41"/>
      <c r="IS33" s="41"/>
    </row>
    <row r="34" spans="1:253" s="86" customFormat="1" x14ac:dyDescent="0.25">
      <c r="A34" s="41" t="s">
        <v>845</v>
      </c>
      <c r="B34" s="41">
        <v>2</v>
      </c>
      <c r="C34" s="41" t="s">
        <v>409</v>
      </c>
      <c r="D34" s="159" t="s">
        <v>410</v>
      </c>
      <c r="E34" s="77">
        <v>19.489999999999998</v>
      </c>
      <c r="F34" s="78">
        <v>95</v>
      </c>
      <c r="G34" s="78">
        <v>96</v>
      </c>
      <c r="H34" s="79">
        <v>210000</v>
      </c>
      <c r="I34" s="80"/>
      <c r="J34" s="81">
        <f t="shared" si="0"/>
        <v>91.2</v>
      </c>
      <c r="K34" s="81">
        <v>78.927199999999999</v>
      </c>
      <c r="L34" s="41"/>
      <c r="M34" s="41"/>
      <c r="N34" s="41"/>
      <c r="O34" s="41"/>
      <c r="P34" s="82"/>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c r="EO34" s="41"/>
      <c r="EP34" s="41"/>
      <c r="EQ34" s="41"/>
      <c r="ER34" s="41"/>
      <c r="ES34" s="41"/>
      <c r="ET34" s="41"/>
      <c r="EU34" s="41"/>
      <c r="EV34" s="41"/>
      <c r="EW34" s="41"/>
      <c r="EX34" s="41"/>
      <c r="EY34" s="41"/>
      <c r="EZ34" s="41"/>
      <c r="FA34" s="41"/>
      <c r="FB34" s="41"/>
      <c r="FC34" s="41"/>
      <c r="FD34" s="41"/>
      <c r="FE34" s="41"/>
      <c r="FF34" s="41"/>
      <c r="FG34" s="41"/>
      <c r="FH34" s="41"/>
      <c r="FI34" s="41"/>
      <c r="FJ34" s="41"/>
      <c r="FK34" s="41"/>
      <c r="FL34" s="41"/>
      <c r="FM34" s="41"/>
      <c r="FN34" s="41"/>
      <c r="FO34" s="41"/>
      <c r="FP34" s="41"/>
      <c r="FQ34" s="41"/>
      <c r="FR34" s="41"/>
      <c r="FS34" s="41"/>
      <c r="FT34" s="41"/>
      <c r="FU34" s="41"/>
      <c r="FV34" s="41"/>
      <c r="FW34" s="41"/>
      <c r="FX34" s="41"/>
      <c r="FY34" s="41"/>
      <c r="FZ34" s="41"/>
      <c r="GA34" s="41"/>
      <c r="GB34" s="41"/>
      <c r="GC34" s="41"/>
      <c r="GD34" s="41"/>
      <c r="GE34" s="41"/>
      <c r="GF34" s="41"/>
      <c r="GG34" s="41"/>
      <c r="GH34" s="41"/>
      <c r="GI34" s="41"/>
      <c r="GJ34" s="41"/>
      <c r="GK34" s="41"/>
      <c r="GL34" s="41"/>
      <c r="GM34" s="41"/>
      <c r="GN34" s="41"/>
      <c r="GO34" s="41"/>
      <c r="GP34" s="41"/>
      <c r="GQ34" s="41"/>
      <c r="GR34" s="41"/>
      <c r="GS34" s="41"/>
      <c r="GT34" s="41"/>
      <c r="GU34" s="41"/>
      <c r="GV34" s="41"/>
      <c r="GW34" s="41"/>
      <c r="GX34" s="41"/>
      <c r="GY34" s="41"/>
      <c r="GZ34" s="41"/>
      <c r="HA34" s="41"/>
      <c r="HB34" s="41"/>
      <c r="HC34" s="41"/>
      <c r="HD34" s="41"/>
      <c r="HE34" s="41"/>
      <c r="HF34" s="41"/>
      <c r="HG34" s="41"/>
      <c r="HH34" s="41"/>
      <c r="HI34" s="41"/>
      <c r="HJ34" s="41"/>
      <c r="HK34" s="41"/>
      <c r="HL34" s="41"/>
      <c r="HM34" s="41"/>
      <c r="HN34" s="41"/>
      <c r="HO34" s="41"/>
      <c r="HP34" s="41"/>
      <c r="HQ34" s="41"/>
      <c r="HR34" s="41"/>
      <c r="HS34" s="41"/>
      <c r="HT34" s="41"/>
      <c r="HU34" s="41"/>
      <c r="HV34" s="41"/>
      <c r="HW34" s="41"/>
      <c r="HX34" s="41"/>
      <c r="HY34" s="41"/>
      <c r="HZ34" s="41"/>
      <c r="IA34" s="41"/>
      <c r="IB34" s="41"/>
      <c r="IC34" s="41"/>
      <c r="ID34" s="41"/>
      <c r="IE34" s="41"/>
      <c r="IF34" s="41"/>
      <c r="IG34" s="41"/>
      <c r="IH34" s="41"/>
      <c r="II34" s="41"/>
      <c r="IJ34" s="41"/>
      <c r="IK34" s="41"/>
      <c r="IL34" s="41"/>
      <c r="IM34" s="41"/>
      <c r="IN34" s="41"/>
      <c r="IO34" s="41"/>
      <c r="IP34" s="41"/>
      <c r="IQ34" s="41"/>
      <c r="IR34" s="41"/>
      <c r="IS34" s="41"/>
    </row>
    <row r="35" spans="1:253" x14ac:dyDescent="0.25">
      <c r="A35" s="110" t="s">
        <v>846</v>
      </c>
      <c r="B35" s="110">
        <v>2</v>
      </c>
      <c r="C35" s="110" t="s">
        <v>487</v>
      </c>
      <c r="D35" s="167" t="s">
        <v>488</v>
      </c>
      <c r="E35" s="126">
        <v>200</v>
      </c>
      <c r="F35" s="112"/>
      <c r="G35" s="112"/>
      <c r="H35" s="113"/>
      <c r="I35" s="114"/>
      <c r="J35" s="115"/>
      <c r="K35" s="115"/>
      <c r="L35" s="110"/>
      <c r="M35" s="110"/>
      <c r="N35" s="110"/>
      <c r="O35" s="110"/>
      <c r="P35" s="116"/>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10"/>
      <c r="BT35" s="110"/>
      <c r="BU35" s="110"/>
      <c r="BV35" s="110"/>
      <c r="BW35" s="110"/>
      <c r="BX35" s="110"/>
      <c r="BY35" s="110"/>
      <c r="BZ35" s="110"/>
      <c r="CA35" s="110"/>
      <c r="CB35" s="110"/>
      <c r="CC35" s="110"/>
      <c r="CD35" s="110"/>
      <c r="CE35" s="110"/>
      <c r="CF35" s="110"/>
      <c r="CG35" s="110"/>
      <c r="CH35" s="110"/>
      <c r="CI35" s="110"/>
      <c r="CJ35" s="110"/>
      <c r="CK35" s="110"/>
      <c r="CL35" s="110"/>
      <c r="CM35" s="110"/>
      <c r="CN35" s="110"/>
      <c r="CO35" s="110"/>
      <c r="CP35" s="110"/>
      <c r="CQ35" s="110"/>
      <c r="CR35" s="110"/>
      <c r="CS35" s="110"/>
      <c r="CT35" s="110"/>
      <c r="CU35" s="110"/>
      <c r="CV35" s="110"/>
      <c r="CW35" s="110"/>
      <c r="CX35" s="110"/>
      <c r="CY35" s="110"/>
      <c r="CZ35" s="110"/>
      <c r="DA35" s="110"/>
      <c r="DB35" s="110"/>
      <c r="DC35" s="110"/>
      <c r="DD35" s="110"/>
      <c r="DE35" s="110"/>
      <c r="DF35" s="110"/>
      <c r="DG35" s="110"/>
      <c r="DH35" s="110"/>
      <c r="DI35" s="110"/>
      <c r="DJ35" s="110"/>
      <c r="DK35" s="110"/>
      <c r="DL35" s="110"/>
      <c r="DM35" s="110"/>
      <c r="DN35" s="110"/>
      <c r="DO35" s="110"/>
      <c r="DP35" s="110"/>
      <c r="DQ35" s="110"/>
      <c r="DR35" s="110"/>
      <c r="DS35" s="110"/>
      <c r="DT35" s="110"/>
      <c r="DU35" s="110"/>
      <c r="DV35" s="110"/>
      <c r="DW35" s="110"/>
      <c r="DX35" s="110"/>
      <c r="DY35" s="110"/>
      <c r="DZ35" s="110"/>
      <c r="EA35" s="110"/>
      <c r="EB35" s="110"/>
      <c r="EC35" s="110"/>
      <c r="ED35" s="110"/>
      <c r="EE35" s="110"/>
      <c r="EF35" s="110"/>
      <c r="EG35" s="110"/>
      <c r="EH35" s="110"/>
      <c r="EI35" s="110"/>
      <c r="EJ35" s="110"/>
      <c r="EK35" s="110"/>
      <c r="EL35" s="110"/>
      <c r="EM35" s="110"/>
      <c r="EN35" s="110"/>
      <c r="EO35" s="110"/>
      <c r="EP35" s="110"/>
      <c r="EQ35" s="110"/>
      <c r="ER35" s="110"/>
      <c r="ES35" s="110"/>
      <c r="ET35" s="110"/>
      <c r="EU35" s="110"/>
      <c r="EV35" s="110"/>
      <c r="EW35" s="110"/>
      <c r="EX35" s="110"/>
      <c r="EY35" s="110"/>
      <c r="EZ35" s="110"/>
      <c r="FA35" s="110"/>
      <c r="FB35" s="110"/>
      <c r="FC35" s="110"/>
      <c r="FD35" s="110"/>
      <c r="FE35" s="110"/>
      <c r="FF35" s="110"/>
      <c r="FG35" s="110"/>
      <c r="FH35" s="110"/>
      <c r="FI35" s="110"/>
      <c r="FJ35" s="110"/>
      <c r="FK35" s="110"/>
      <c r="FL35" s="110"/>
      <c r="FM35" s="110"/>
      <c r="FN35" s="110"/>
      <c r="FO35" s="110"/>
      <c r="FP35" s="110"/>
      <c r="FQ35" s="110"/>
      <c r="FR35" s="110"/>
      <c r="FS35" s="110"/>
      <c r="FT35" s="110"/>
      <c r="FU35" s="110"/>
      <c r="FV35" s="110"/>
      <c r="FW35" s="110"/>
      <c r="FX35" s="110"/>
      <c r="FY35" s="110"/>
      <c r="FZ35" s="110"/>
      <c r="GA35" s="110"/>
      <c r="GB35" s="110"/>
      <c r="GC35" s="110"/>
      <c r="GD35" s="110"/>
      <c r="GE35" s="110"/>
      <c r="GF35" s="110"/>
      <c r="GG35" s="110"/>
      <c r="GH35" s="110"/>
      <c r="GI35" s="110"/>
      <c r="GJ35" s="110"/>
      <c r="GK35" s="110"/>
      <c r="GL35" s="110"/>
      <c r="GM35" s="110"/>
      <c r="GN35" s="110"/>
      <c r="GO35" s="110"/>
      <c r="GP35" s="110"/>
      <c r="GQ35" s="110"/>
      <c r="GR35" s="110"/>
      <c r="GS35" s="110"/>
      <c r="GT35" s="110"/>
      <c r="GU35" s="110"/>
      <c r="GV35" s="110"/>
      <c r="GW35" s="110"/>
      <c r="GX35" s="110"/>
      <c r="GY35" s="110"/>
      <c r="GZ35" s="110"/>
      <c r="HA35" s="110"/>
      <c r="HB35" s="110"/>
      <c r="HC35" s="110"/>
      <c r="HD35" s="110"/>
      <c r="HE35" s="110"/>
      <c r="HF35" s="110"/>
      <c r="HG35" s="110"/>
      <c r="HH35" s="110"/>
      <c r="HI35" s="110"/>
      <c r="HJ35" s="110"/>
      <c r="HK35" s="110"/>
      <c r="HL35" s="110"/>
      <c r="HM35" s="110"/>
      <c r="HN35" s="110"/>
      <c r="HO35" s="110"/>
      <c r="HP35" s="110"/>
      <c r="HQ35" s="110"/>
      <c r="HR35" s="110"/>
      <c r="HS35" s="110"/>
      <c r="HT35" s="110"/>
      <c r="HU35" s="110"/>
      <c r="HV35" s="110"/>
      <c r="HW35" s="110"/>
      <c r="HX35" s="110"/>
      <c r="HY35" s="110"/>
      <c r="HZ35" s="110"/>
      <c r="IA35" s="110"/>
      <c r="IB35" s="110"/>
      <c r="IC35" s="110"/>
      <c r="ID35" s="110"/>
      <c r="IE35" s="110"/>
      <c r="IF35" s="110"/>
      <c r="IG35" s="110"/>
      <c r="IH35" s="110"/>
      <c r="II35" s="110"/>
      <c r="IJ35" s="110"/>
      <c r="IK35" s="110"/>
      <c r="IL35" s="110"/>
      <c r="IM35" s="110"/>
      <c r="IN35" s="110"/>
      <c r="IO35" s="110"/>
      <c r="IP35" s="110"/>
      <c r="IQ35" s="110"/>
      <c r="IR35" s="110"/>
      <c r="IS35" s="110"/>
    </row>
    <row r="36" spans="1:253" s="86" customFormat="1" x14ac:dyDescent="0.25">
      <c r="A36" s="41" t="s">
        <v>847</v>
      </c>
      <c r="B36" s="41">
        <v>2</v>
      </c>
      <c r="C36" s="41" t="s">
        <v>62</v>
      </c>
      <c r="D36" s="159" t="s">
        <v>330</v>
      </c>
      <c r="E36" s="77">
        <v>7.1</v>
      </c>
      <c r="F36" s="78">
        <v>90</v>
      </c>
      <c r="G36" s="78">
        <v>99.75</v>
      </c>
      <c r="H36" s="79">
        <v>300000</v>
      </c>
      <c r="I36" s="80"/>
      <c r="J36" s="81">
        <f t="shared" ref="J36:J71" si="2">G36*F36/100</f>
        <v>89.775000000000006</v>
      </c>
      <c r="K36" s="81">
        <v>90.205500000000001</v>
      </c>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c r="EO36" s="41"/>
      <c r="EP36" s="41"/>
      <c r="EQ36" s="41"/>
      <c r="ER36" s="41"/>
      <c r="ES36" s="41"/>
      <c r="ET36" s="41"/>
      <c r="EU36" s="41"/>
      <c r="EV36" s="41"/>
      <c r="EW36" s="41"/>
      <c r="EX36" s="41"/>
      <c r="EY36" s="41"/>
      <c r="EZ36" s="41"/>
      <c r="FA36" s="41"/>
      <c r="FB36" s="41"/>
      <c r="FC36" s="41"/>
      <c r="FD36" s="41"/>
      <c r="FE36" s="41"/>
      <c r="FF36" s="41"/>
      <c r="FG36" s="41"/>
      <c r="FH36" s="41"/>
      <c r="FI36" s="41"/>
      <c r="FJ36" s="41"/>
      <c r="FK36" s="41"/>
      <c r="FL36" s="41"/>
      <c r="FM36" s="41"/>
      <c r="FN36" s="41"/>
      <c r="FO36" s="41"/>
      <c r="FP36" s="41"/>
      <c r="FQ36" s="41"/>
      <c r="FR36" s="41"/>
      <c r="FS36" s="41"/>
      <c r="FT36" s="41"/>
      <c r="FU36" s="41"/>
      <c r="FV36" s="41"/>
      <c r="FW36" s="41"/>
      <c r="FX36" s="41"/>
      <c r="FY36" s="41"/>
      <c r="FZ36" s="41"/>
      <c r="GA36" s="41"/>
      <c r="GB36" s="41"/>
      <c r="GC36" s="41"/>
      <c r="GD36" s="41"/>
      <c r="GE36" s="41"/>
      <c r="GF36" s="41"/>
      <c r="GG36" s="41"/>
      <c r="GH36" s="41"/>
      <c r="GI36" s="41"/>
      <c r="GJ36" s="41"/>
      <c r="GK36" s="41"/>
      <c r="GL36" s="41"/>
      <c r="GM36" s="41"/>
      <c r="GN36" s="41"/>
      <c r="GO36" s="41"/>
      <c r="GP36" s="41"/>
      <c r="GQ36" s="41"/>
      <c r="GR36" s="41"/>
      <c r="GS36" s="41"/>
      <c r="GT36" s="41"/>
      <c r="GU36" s="41"/>
      <c r="GV36" s="41"/>
      <c r="GW36" s="41"/>
      <c r="GX36" s="41"/>
      <c r="GY36" s="41"/>
      <c r="GZ36" s="41"/>
      <c r="HA36" s="41"/>
      <c r="HB36" s="41"/>
      <c r="HC36" s="41"/>
      <c r="HD36" s="41"/>
      <c r="HE36" s="41"/>
      <c r="HF36" s="41"/>
      <c r="HG36" s="41"/>
      <c r="HH36" s="41"/>
      <c r="HI36" s="41"/>
      <c r="HJ36" s="41"/>
      <c r="HK36" s="41"/>
      <c r="HL36" s="41"/>
      <c r="HM36" s="41"/>
      <c r="HN36" s="41"/>
      <c r="HO36" s="41"/>
      <c r="HP36" s="41"/>
      <c r="HQ36" s="41"/>
      <c r="HR36" s="41"/>
      <c r="HS36" s="41"/>
      <c r="HT36" s="41"/>
      <c r="HU36" s="41"/>
      <c r="HV36" s="41"/>
      <c r="HW36" s="41"/>
      <c r="HX36" s="41"/>
      <c r="HY36" s="41"/>
      <c r="HZ36" s="41"/>
      <c r="IA36" s="41"/>
      <c r="IB36" s="41"/>
      <c r="IC36" s="41"/>
      <c r="ID36" s="41"/>
      <c r="IE36" s="41"/>
      <c r="IF36" s="41"/>
      <c r="IG36" s="41"/>
      <c r="IH36" s="41"/>
      <c r="II36" s="41"/>
      <c r="IJ36" s="41"/>
      <c r="IK36" s="41"/>
      <c r="IL36" s="41"/>
      <c r="IM36" s="41"/>
      <c r="IN36" s="41"/>
      <c r="IO36" s="41"/>
      <c r="IP36" s="41"/>
      <c r="IQ36" s="41"/>
      <c r="IR36" s="41"/>
      <c r="IS36" s="41"/>
    </row>
    <row r="37" spans="1:253" x14ac:dyDescent="0.25">
      <c r="A37" s="110" t="s">
        <v>848</v>
      </c>
      <c r="B37" s="41">
        <v>2</v>
      </c>
      <c r="C37" s="110" t="s">
        <v>412</v>
      </c>
      <c r="D37" s="159" t="s">
        <v>413</v>
      </c>
      <c r="E37" s="77">
        <v>12.807583980889513</v>
      </c>
      <c r="F37" s="78">
        <v>93</v>
      </c>
      <c r="G37" s="78">
        <v>97</v>
      </c>
      <c r="H37" s="79">
        <v>600000</v>
      </c>
      <c r="I37" s="80"/>
      <c r="J37" s="81">
        <f t="shared" si="2"/>
        <v>90.21</v>
      </c>
      <c r="K37" s="81">
        <v>80.191566666666674</v>
      </c>
      <c r="L37" s="41"/>
      <c r="M37" s="41" t="s">
        <v>411</v>
      </c>
      <c r="N37" s="41"/>
      <c r="O37" s="41"/>
      <c r="P37" s="82"/>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c r="EO37" s="41"/>
      <c r="EP37" s="41"/>
      <c r="EQ37" s="41"/>
      <c r="ER37" s="41"/>
      <c r="ES37" s="41"/>
      <c r="ET37" s="41"/>
      <c r="EU37" s="41"/>
      <c r="EV37" s="41"/>
      <c r="EW37" s="41"/>
      <c r="EX37" s="41"/>
      <c r="EY37" s="41"/>
      <c r="EZ37" s="41"/>
      <c r="FA37" s="41"/>
      <c r="FB37" s="41"/>
      <c r="FC37" s="41"/>
      <c r="FD37" s="41"/>
      <c r="FE37" s="41"/>
      <c r="FF37" s="41"/>
      <c r="FG37" s="41"/>
      <c r="FH37" s="41"/>
      <c r="FI37" s="41"/>
      <c r="FJ37" s="41"/>
      <c r="FK37" s="41"/>
      <c r="FL37" s="41"/>
      <c r="FM37" s="41"/>
      <c r="FN37" s="41"/>
      <c r="FO37" s="41"/>
      <c r="FP37" s="41"/>
      <c r="FQ37" s="41"/>
      <c r="FR37" s="41"/>
      <c r="FS37" s="41"/>
      <c r="FT37" s="41"/>
      <c r="FU37" s="41"/>
      <c r="FV37" s="41"/>
      <c r="FW37" s="41"/>
      <c r="FX37" s="41"/>
      <c r="FY37" s="41"/>
      <c r="FZ37" s="41"/>
      <c r="GA37" s="41"/>
      <c r="GB37" s="41"/>
      <c r="GC37" s="41"/>
      <c r="GD37" s="41"/>
      <c r="GE37" s="41"/>
      <c r="GF37" s="41"/>
      <c r="GG37" s="41"/>
      <c r="GH37" s="41"/>
      <c r="GI37" s="41"/>
      <c r="GJ37" s="41"/>
      <c r="GK37" s="41"/>
      <c r="GL37" s="41"/>
      <c r="GM37" s="41"/>
      <c r="GN37" s="41"/>
      <c r="GO37" s="41"/>
      <c r="GP37" s="41"/>
      <c r="GQ37" s="41"/>
      <c r="GR37" s="41"/>
      <c r="GS37" s="41"/>
      <c r="GT37" s="41"/>
      <c r="GU37" s="41"/>
      <c r="GV37" s="41"/>
      <c r="GW37" s="41"/>
      <c r="GX37" s="41"/>
      <c r="GY37" s="41"/>
      <c r="GZ37" s="41"/>
      <c r="HA37" s="41"/>
      <c r="HB37" s="41"/>
      <c r="HC37" s="41"/>
      <c r="HD37" s="41"/>
      <c r="HE37" s="41"/>
      <c r="HF37" s="41"/>
      <c r="HG37" s="41"/>
      <c r="HH37" s="41"/>
      <c r="HI37" s="41"/>
      <c r="HJ37" s="41"/>
      <c r="HK37" s="41"/>
      <c r="HL37" s="41"/>
      <c r="HM37" s="41"/>
      <c r="HN37" s="41"/>
      <c r="HO37" s="41"/>
      <c r="HP37" s="41"/>
      <c r="HQ37" s="41"/>
      <c r="HR37" s="41"/>
      <c r="HS37" s="41"/>
      <c r="HT37" s="41"/>
      <c r="HU37" s="41"/>
      <c r="HV37" s="41"/>
      <c r="HW37" s="41"/>
      <c r="HX37" s="41"/>
      <c r="HY37" s="41"/>
      <c r="HZ37" s="41"/>
      <c r="IA37" s="41"/>
      <c r="IB37" s="41"/>
      <c r="IC37" s="41"/>
      <c r="ID37" s="41"/>
      <c r="IE37" s="41"/>
      <c r="IF37" s="41"/>
      <c r="IG37" s="41"/>
      <c r="IH37" s="41"/>
      <c r="II37" s="41"/>
      <c r="IJ37" s="41"/>
      <c r="IK37" s="41"/>
      <c r="IL37" s="41"/>
      <c r="IM37" s="41"/>
      <c r="IN37" s="41"/>
      <c r="IO37" s="41"/>
      <c r="IP37" s="41"/>
      <c r="IQ37" s="41"/>
      <c r="IR37" s="41"/>
      <c r="IS37" s="41"/>
    </row>
    <row r="38" spans="1:253" x14ac:dyDescent="0.25">
      <c r="A38" s="50" t="s">
        <v>898</v>
      </c>
      <c r="E38" s="83">
        <v>1</v>
      </c>
      <c r="J38" s="50">
        <f t="shared" si="2"/>
        <v>0</v>
      </c>
      <c r="P38" s="85"/>
    </row>
    <row r="39" spans="1:253" x14ac:dyDescent="0.25">
      <c r="A39" s="63" t="s">
        <v>540</v>
      </c>
      <c r="B39" s="63">
        <v>3</v>
      </c>
      <c r="C39" s="63" t="s">
        <v>441</v>
      </c>
      <c r="D39" s="162" t="s">
        <v>442</v>
      </c>
      <c r="E39" s="95">
        <v>125.6</v>
      </c>
      <c r="F39" s="96">
        <v>76</v>
      </c>
      <c r="G39" s="96">
        <v>96.34</v>
      </c>
      <c r="H39" s="97">
        <v>285000</v>
      </c>
      <c r="I39" s="98"/>
      <c r="J39" s="99">
        <f t="shared" si="2"/>
        <v>73.218400000000003</v>
      </c>
      <c r="K39" s="99">
        <v>70.344740000000002</v>
      </c>
      <c r="L39" s="63"/>
      <c r="M39" s="63"/>
      <c r="N39" s="63"/>
      <c r="O39" s="63"/>
      <c r="P39" s="100"/>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c r="FQ39" s="63"/>
      <c r="FR39" s="63"/>
      <c r="FS39" s="63"/>
      <c r="FT39" s="63"/>
      <c r="FU39" s="63"/>
      <c r="FV39" s="63"/>
      <c r="FW39" s="63"/>
      <c r="FX39" s="63"/>
      <c r="FY39" s="63"/>
      <c r="FZ39" s="63"/>
      <c r="GA39" s="63"/>
      <c r="GB39" s="63"/>
      <c r="GC39" s="63"/>
      <c r="GD39" s="63"/>
      <c r="GE39" s="63"/>
      <c r="GF39" s="63"/>
      <c r="GG39" s="63"/>
      <c r="GH39" s="63"/>
      <c r="GI39" s="63"/>
      <c r="GJ39" s="63"/>
      <c r="GK39" s="63"/>
      <c r="GL39" s="63"/>
      <c r="GM39" s="63"/>
      <c r="GN39" s="63"/>
      <c r="GO39" s="63"/>
      <c r="GP39" s="63"/>
      <c r="GQ39" s="63"/>
      <c r="GR39" s="63"/>
      <c r="GS39" s="63"/>
      <c r="GT39" s="63"/>
      <c r="GU39" s="63"/>
      <c r="GV39" s="63"/>
      <c r="GW39" s="63"/>
      <c r="GX39" s="63"/>
      <c r="GY39" s="63"/>
      <c r="GZ39" s="63"/>
      <c r="HA39" s="63"/>
      <c r="HB39" s="63"/>
      <c r="HC39" s="63"/>
      <c r="HD39" s="63"/>
      <c r="HE39" s="63"/>
      <c r="HF39" s="63"/>
      <c r="HG39" s="63"/>
      <c r="HH39" s="63"/>
      <c r="HI39" s="63"/>
      <c r="HJ39" s="63"/>
      <c r="HK39" s="63"/>
      <c r="HL39" s="63"/>
      <c r="HM39" s="63"/>
      <c r="HN39" s="63"/>
      <c r="HO39" s="63"/>
      <c r="HP39" s="63"/>
      <c r="HQ39" s="63"/>
      <c r="HR39" s="63"/>
      <c r="HS39" s="63"/>
      <c r="HT39" s="63"/>
      <c r="HU39" s="63"/>
      <c r="HV39" s="63"/>
      <c r="HW39" s="63"/>
      <c r="HX39" s="63"/>
      <c r="HY39" s="63"/>
      <c r="HZ39" s="63"/>
      <c r="IA39" s="63"/>
      <c r="IB39" s="63"/>
      <c r="IC39" s="63"/>
      <c r="ID39" s="63"/>
      <c r="IE39" s="63"/>
      <c r="IF39" s="63"/>
      <c r="IG39" s="63"/>
      <c r="IH39" s="63"/>
      <c r="II39" s="63"/>
      <c r="IJ39" s="63"/>
      <c r="IK39" s="63"/>
      <c r="IL39" s="63"/>
      <c r="IM39" s="63"/>
      <c r="IN39" s="63"/>
      <c r="IO39" s="63"/>
      <c r="IP39" s="63"/>
      <c r="IQ39" s="63"/>
      <c r="IR39" s="63"/>
      <c r="IS39" s="63"/>
    </row>
    <row r="40" spans="1:253" s="63" customFormat="1" x14ac:dyDescent="0.25">
      <c r="A40" s="50" t="s">
        <v>849</v>
      </c>
      <c r="B40" s="50">
        <v>1</v>
      </c>
      <c r="C40" s="50" t="s">
        <v>88</v>
      </c>
      <c r="D40" s="155" t="s">
        <v>316</v>
      </c>
      <c r="E40" s="83">
        <v>3.25</v>
      </c>
      <c r="F40" s="39">
        <v>95</v>
      </c>
      <c r="G40" s="39">
        <v>97</v>
      </c>
      <c r="H40" s="40">
        <v>5298000</v>
      </c>
      <c r="I40" s="84"/>
      <c r="J40" s="53">
        <f t="shared" si="2"/>
        <v>92.15</v>
      </c>
      <c r="K40" s="53">
        <v>92.15</v>
      </c>
      <c r="L40" s="50"/>
      <c r="M40" s="50"/>
      <c r="N40" s="50"/>
      <c r="O40" s="50"/>
      <c r="P40" s="85"/>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50"/>
      <c r="BT40" s="50"/>
      <c r="BU40" s="50"/>
      <c r="BV40" s="50"/>
      <c r="BW40" s="50"/>
      <c r="BX40" s="50"/>
      <c r="BY40" s="50"/>
      <c r="BZ40" s="50"/>
      <c r="CA40" s="50"/>
      <c r="CB40" s="50"/>
      <c r="CC40" s="50"/>
      <c r="CD40" s="50"/>
      <c r="CE40" s="50"/>
      <c r="CF40" s="50"/>
      <c r="CG40" s="50"/>
      <c r="CH40" s="50"/>
      <c r="CI40" s="50"/>
      <c r="CJ40" s="50"/>
      <c r="CK40" s="50"/>
      <c r="CL40" s="50"/>
      <c r="CM40" s="50"/>
      <c r="CN40" s="50"/>
      <c r="CO40" s="50"/>
      <c r="CP40" s="50"/>
      <c r="CQ40" s="50"/>
      <c r="CR40" s="50"/>
      <c r="CS40" s="50"/>
      <c r="CT40" s="50"/>
      <c r="CU40" s="50"/>
      <c r="CV40" s="50"/>
      <c r="CW40" s="50"/>
      <c r="CX40" s="50"/>
      <c r="CY40" s="50"/>
      <c r="CZ40" s="50"/>
      <c r="DA40" s="50"/>
      <c r="DB40" s="50"/>
      <c r="DC40" s="50"/>
      <c r="DD40" s="50"/>
      <c r="DE40" s="50"/>
      <c r="DF40" s="50"/>
      <c r="DG40" s="50"/>
      <c r="DH40" s="50"/>
      <c r="DI40" s="50"/>
      <c r="DJ40" s="50"/>
      <c r="DK40" s="50"/>
      <c r="DL40" s="50"/>
      <c r="DM40" s="50"/>
      <c r="DN40" s="50"/>
      <c r="DO40" s="50"/>
      <c r="DP40" s="50"/>
      <c r="DQ40" s="50"/>
      <c r="DR40" s="50"/>
      <c r="DS40" s="50"/>
      <c r="DT40" s="50"/>
      <c r="DU40" s="50"/>
      <c r="DV40" s="50"/>
      <c r="DW40" s="50"/>
      <c r="DX40" s="50"/>
      <c r="DY40" s="50"/>
      <c r="DZ40" s="50"/>
      <c r="EA40" s="50"/>
      <c r="EB40" s="50"/>
      <c r="EC40" s="50"/>
      <c r="ED40" s="50"/>
      <c r="EE40" s="50"/>
      <c r="EF40" s="50"/>
      <c r="EG40" s="50"/>
      <c r="EH40" s="50"/>
      <c r="EI40" s="50"/>
      <c r="EJ40" s="50"/>
      <c r="EK40" s="50"/>
      <c r="EL40" s="50"/>
      <c r="EM40" s="50"/>
      <c r="EN40" s="50"/>
      <c r="EO40" s="50"/>
      <c r="EP40" s="50"/>
      <c r="EQ40" s="50"/>
      <c r="ER40" s="50"/>
      <c r="ES40" s="50"/>
      <c r="ET40" s="50"/>
      <c r="EU40" s="50"/>
      <c r="EV40" s="50"/>
      <c r="EW40" s="50"/>
      <c r="EX40" s="50"/>
      <c r="EY40" s="50"/>
      <c r="EZ40" s="50"/>
      <c r="FA40" s="50"/>
      <c r="FB40" s="50"/>
      <c r="FC40" s="50"/>
      <c r="FD40" s="50"/>
      <c r="FE40" s="50"/>
      <c r="FF40" s="50"/>
      <c r="FG40" s="50"/>
      <c r="FH40" s="50"/>
      <c r="FI40" s="50"/>
      <c r="FJ40" s="50"/>
      <c r="FK40" s="50"/>
      <c r="FL40" s="50"/>
      <c r="FM40" s="50"/>
      <c r="FN40" s="50"/>
      <c r="FO40" s="50"/>
      <c r="FP40" s="50"/>
      <c r="FQ40" s="50"/>
      <c r="FR40" s="50"/>
      <c r="FS40" s="50"/>
      <c r="FT40" s="50"/>
      <c r="FU40" s="50"/>
      <c r="FV40" s="50"/>
      <c r="FW40" s="50"/>
      <c r="FX40" s="50"/>
      <c r="FY40" s="50"/>
      <c r="FZ40" s="50"/>
      <c r="GA40" s="50"/>
      <c r="GB40" s="50"/>
      <c r="GC40" s="50"/>
      <c r="GD40" s="50"/>
      <c r="GE40" s="50"/>
      <c r="GF40" s="50"/>
      <c r="GG40" s="50"/>
      <c r="GH40" s="50"/>
      <c r="GI40" s="50"/>
      <c r="GJ40" s="50"/>
      <c r="GK40" s="50"/>
      <c r="GL40" s="50"/>
      <c r="GM40" s="50"/>
      <c r="GN40" s="50"/>
      <c r="GO40" s="50"/>
      <c r="GP40" s="50"/>
      <c r="GQ40" s="50"/>
      <c r="GR40" s="50"/>
      <c r="GS40" s="50"/>
      <c r="GT40" s="50"/>
      <c r="GU40" s="50"/>
      <c r="GV40" s="50"/>
      <c r="GW40" s="50"/>
      <c r="GX40" s="50"/>
      <c r="GY40" s="50"/>
      <c r="GZ40" s="50"/>
      <c r="HA40" s="50"/>
      <c r="HB40" s="50"/>
      <c r="HC40" s="50"/>
      <c r="HD40" s="50"/>
      <c r="HE40" s="50"/>
      <c r="HF40" s="50"/>
      <c r="HG40" s="50"/>
      <c r="HH40" s="50"/>
      <c r="HI40" s="50"/>
      <c r="HJ40" s="50"/>
      <c r="HK40" s="50"/>
      <c r="HL40" s="50"/>
      <c r="HM40" s="50"/>
      <c r="HN40" s="50"/>
      <c r="HO40" s="50"/>
      <c r="HP40" s="50"/>
      <c r="HQ40" s="50"/>
      <c r="HR40" s="50"/>
      <c r="HS40" s="50"/>
      <c r="HT40" s="50"/>
      <c r="HU40" s="50"/>
      <c r="HV40" s="50"/>
      <c r="HW40" s="50"/>
      <c r="HX40" s="50"/>
      <c r="HY40" s="50"/>
      <c r="HZ40" s="50"/>
      <c r="IA40" s="50"/>
      <c r="IB40" s="50"/>
      <c r="IC40" s="50"/>
      <c r="ID40" s="50"/>
      <c r="IE40" s="50"/>
      <c r="IF40" s="50"/>
      <c r="IG40" s="50"/>
      <c r="IH40" s="50"/>
      <c r="II40" s="50"/>
      <c r="IJ40" s="50"/>
      <c r="IK40" s="50"/>
      <c r="IL40" s="50"/>
      <c r="IM40" s="50"/>
      <c r="IN40" s="50"/>
      <c r="IO40" s="50"/>
      <c r="IP40" s="50"/>
      <c r="IQ40" s="50"/>
      <c r="IR40" s="50"/>
      <c r="IS40" s="50"/>
    </row>
    <row r="41" spans="1:253" s="63" customFormat="1" x14ac:dyDescent="0.25">
      <c r="A41" s="63" t="s">
        <v>850</v>
      </c>
      <c r="B41" s="63">
        <v>3</v>
      </c>
      <c r="C41" s="63" t="s">
        <v>28</v>
      </c>
      <c r="D41" s="162" t="s">
        <v>291</v>
      </c>
      <c r="E41" s="95">
        <v>16.600000000000001</v>
      </c>
      <c r="F41" s="96">
        <v>93</v>
      </c>
      <c r="G41" s="96">
        <v>99.68</v>
      </c>
      <c r="H41" s="97">
        <v>21000</v>
      </c>
      <c r="I41" s="98"/>
      <c r="J41" s="99">
        <f t="shared" si="2"/>
        <v>92.702399999999997</v>
      </c>
      <c r="K41" s="99">
        <v>89.812049999999999</v>
      </c>
      <c r="P41" s="100"/>
    </row>
    <row r="42" spans="1:253" s="129" customFormat="1" x14ac:dyDescent="0.25">
      <c r="A42" s="63" t="s">
        <v>561</v>
      </c>
      <c r="B42" s="63">
        <v>3</v>
      </c>
      <c r="C42" s="63" t="s">
        <v>38</v>
      </c>
      <c r="D42" s="162" t="s">
        <v>303</v>
      </c>
      <c r="E42" s="95">
        <v>13.6</v>
      </c>
      <c r="F42" s="96">
        <v>93</v>
      </c>
      <c r="G42" s="96">
        <v>99.83</v>
      </c>
      <c r="H42" s="97">
        <v>25758</v>
      </c>
      <c r="I42" s="98"/>
      <c r="J42" s="99">
        <f t="shared" si="2"/>
        <v>92.84190000000001</v>
      </c>
      <c r="K42" s="99">
        <v>92.84190000000001</v>
      </c>
      <c r="L42" s="63"/>
      <c r="M42" s="63"/>
      <c r="N42" s="63"/>
      <c r="O42" s="63"/>
      <c r="P42" s="100"/>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c r="FQ42" s="63"/>
      <c r="FR42" s="63"/>
      <c r="FS42" s="63"/>
      <c r="FT42" s="63"/>
      <c r="FU42" s="63"/>
      <c r="FV42" s="63"/>
      <c r="FW42" s="63"/>
      <c r="FX42" s="63"/>
      <c r="FY42" s="63"/>
      <c r="FZ42" s="63"/>
      <c r="GA42" s="63"/>
      <c r="GB42" s="63"/>
      <c r="GC42" s="63"/>
      <c r="GD42" s="63"/>
      <c r="GE42" s="63"/>
      <c r="GF42" s="63"/>
      <c r="GG42" s="63"/>
      <c r="GH42" s="63"/>
      <c r="GI42" s="63"/>
      <c r="GJ42" s="63"/>
      <c r="GK42" s="63"/>
      <c r="GL42" s="63"/>
      <c r="GM42" s="63"/>
      <c r="GN42" s="63"/>
      <c r="GO42" s="63"/>
      <c r="GP42" s="63"/>
      <c r="GQ42" s="63"/>
      <c r="GR42" s="63"/>
      <c r="GS42" s="63"/>
      <c r="GT42" s="63"/>
      <c r="GU42" s="63"/>
      <c r="GV42" s="63"/>
      <c r="GW42" s="63"/>
      <c r="GX42" s="63"/>
      <c r="GY42" s="63"/>
      <c r="GZ42" s="63"/>
      <c r="HA42" s="63"/>
      <c r="HB42" s="63"/>
      <c r="HC42" s="63"/>
      <c r="HD42" s="63"/>
      <c r="HE42" s="63"/>
      <c r="HF42" s="63"/>
      <c r="HG42" s="63"/>
      <c r="HH42" s="63"/>
      <c r="HI42" s="63"/>
      <c r="HJ42" s="63"/>
      <c r="HK42" s="63"/>
      <c r="HL42" s="63"/>
      <c r="HM42" s="63"/>
      <c r="HN42" s="63"/>
      <c r="HO42" s="63"/>
      <c r="HP42" s="63"/>
      <c r="HQ42" s="63"/>
      <c r="HR42" s="63"/>
      <c r="HS42" s="63"/>
      <c r="HT42" s="63"/>
      <c r="HU42" s="63"/>
      <c r="HV42" s="63"/>
      <c r="HW42" s="63"/>
      <c r="HX42" s="63"/>
      <c r="HY42" s="63"/>
      <c r="HZ42" s="63"/>
      <c r="IA42" s="63"/>
      <c r="IB42" s="63"/>
      <c r="IC42" s="63"/>
      <c r="ID42" s="63"/>
      <c r="IE42" s="63"/>
      <c r="IF42" s="63"/>
      <c r="IG42" s="63"/>
      <c r="IH42" s="63"/>
      <c r="II42" s="63"/>
      <c r="IJ42" s="63"/>
      <c r="IK42" s="63"/>
      <c r="IL42" s="63"/>
      <c r="IM42" s="63"/>
      <c r="IN42" s="63"/>
      <c r="IO42" s="63"/>
      <c r="IP42" s="63"/>
      <c r="IQ42" s="63"/>
      <c r="IR42" s="63"/>
      <c r="IS42" s="63"/>
    </row>
    <row r="43" spans="1:253" s="127" customFormat="1" x14ac:dyDescent="0.25">
      <c r="A43" s="50" t="s">
        <v>851</v>
      </c>
      <c r="B43" s="50">
        <v>1</v>
      </c>
      <c r="C43" s="104" t="s">
        <v>341</v>
      </c>
      <c r="D43" s="155" t="s">
        <v>340</v>
      </c>
      <c r="E43" s="83">
        <v>5.4</v>
      </c>
      <c r="F43" s="32">
        <v>93</v>
      </c>
      <c r="G43" s="32">
        <v>95</v>
      </c>
      <c r="H43" s="40">
        <v>680000</v>
      </c>
      <c r="I43" s="84"/>
      <c r="J43" s="53">
        <f t="shared" si="2"/>
        <v>88.35</v>
      </c>
      <c r="K43" s="53">
        <v>88.35</v>
      </c>
      <c r="L43" s="50"/>
      <c r="M43" s="50" t="s">
        <v>349</v>
      </c>
      <c r="N43" s="50"/>
      <c r="O43" s="50"/>
      <c r="P43" s="85"/>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0"/>
      <c r="DD43" s="50"/>
      <c r="DE43" s="50"/>
      <c r="DF43" s="50"/>
      <c r="DG43" s="50"/>
      <c r="DH43" s="50"/>
      <c r="DI43" s="50"/>
      <c r="DJ43" s="50"/>
      <c r="DK43" s="50"/>
      <c r="DL43" s="50"/>
      <c r="DM43" s="50"/>
      <c r="DN43" s="50"/>
      <c r="DO43" s="50"/>
      <c r="DP43" s="50"/>
      <c r="DQ43" s="50"/>
      <c r="DR43" s="50"/>
      <c r="DS43" s="50"/>
      <c r="DT43" s="50"/>
      <c r="DU43" s="50"/>
      <c r="DV43" s="50"/>
      <c r="DW43" s="50"/>
      <c r="DX43" s="50"/>
      <c r="DY43" s="50"/>
      <c r="DZ43" s="50"/>
      <c r="EA43" s="50"/>
      <c r="EB43" s="50"/>
      <c r="EC43" s="50"/>
      <c r="ED43" s="50"/>
      <c r="EE43" s="50"/>
      <c r="EF43" s="50"/>
      <c r="EG43" s="50"/>
      <c r="EH43" s="50"/>
      <c r="EI43" s="50"/>
      <c r="EJ43" s="50"/>
      <c r="EK43" s="50"/>
      <c r="EL43" s="50"/>
      <c r="EM43" s="50"/>
      <c r="EN43" s="50"/>
      <c r="EO43" s="50"/>
      <c r="EP43" s="50"/>
      <c r="EQ43" s="50"/>
      <c r="ER43" s="50"/>
      <c r="ES43" s="50"/>
      <c r="ET43" s="50"/>
      <c r="EU43" s="50"/>
      <c r="EV43" s="50"/>
      <c r="EW43" s="50"/>
      <c r="EX43" s="50"/>
      <c r="EY43" s="50"/>
      <c r="EZ43" s="50"/>
      <c r="FA43" s="50"/>
      <c r="FB43" s="50"/>
      <c r="FC43" s="50"/>
      <c r="FD43" s="50"/>
      <c r="FE43" s="50"/>
      <c r="FF43" s="50"/>
      <c r="FG43" s="50"/>
      <c r="FH43" s="50"/>
      <c r="FI43" s="50"/>
      <c r="FJ43" s="50"/>
      <c r="FK43" s="50"/>
      <c r="FL43" s="50"/>
      <c r="FM43" s="50"/>
      <c r="FN43" s="50"/>
      <c r="FO43" s="50"/>
      <c r="FP43" s="50"/>
      <c r="FQ43" s="50"/>
      <c r="FR43" s="50"/>
      <c r="FS43" s="50"/>
      <c r="FT43" s="50"/>
      <c r="FU43" s="50"/>
      <c r="FV43" s="50"/>
      <c r="FW43" s="50"/>
      <c r="FX43" s="50"/>
      <c r="FY43" s="50"/>
      <c r="FZ43" s="50"/>
      <c r="GA43" s="50"/>
      <c r="GB43" s="50"/>
      <c r="GC43" s="50"/>
      <c r="GD43" s="50"/>
      <c r="GE43" s="50"/>
      <c r="GF43" s="50"/>
      <c r="GG43" s="50"/>
      <c r="GH43" s="50"/>
      <c r="GI43" s="50"/>
      <c r="GJ43" s="50"/>
      <c r="GK43" s="50"/>
      <c r="GL43" s="50"/>
      <c r="GM43" s="50"/>
      <c r="GN43" s="50"/>
      <c r="GO43" s="50"/>
      <c r="GP43" s="50"/>
      <c r="GQ43" s="50"/>
      <c r="GR43" s="50"/>
      <c r="GS43" s="50"/>
      <c r="GT43" s="50"/>
      <c r="GU43" s="50"/>
      <c r="GV43" s="50"/>
      <c r="GW43" s="50"/>
      <c r="GX43" s="50"/>
      <c r="GY43" s="50"/>
      <c r="GZ43" s="50"/>
      <c r="HA43" s="50"/>
      <c r="HB43" s="50"/>
      <c r="HC43" s="50"/>
      <c r="HD43" s="50"/>
      <c r="HE43" s="50"/>
      <c r="HF43" s="50"/>
      <c r="HG43" s="50"/>
      <c r="HH43" s="50"/>
      <c r="HI43" s="50"/>
      <c r="HJ43" s="50"/>
      <c r="HK43" s="50"/>
      <c r="HL43" s="50"/>
      <c r="HM43" s="50"/>
      <c r="HN43" s="50"/>
      <c r="HO43" s="50"/>
      <c r="HP43" s="50"/>
      <c r="HQ43" s="50"/>
      <c r="HR43" s="50"/>
      <c r="HS43" s="50"/>
      <c r="HT43" s="50"/>
      <c r="HU43" s="50"/>
      <c r="HV43" s="50"/>
      <c r="HW43" s="50"/>
      <c r="HX43" s="50"/>
      <c r="HY43" s="50"/>
      <c r="HZ43" s="50"/>
      <c r="IA43" s="50"/>
      <c r="IB43" s="50"/>
      <c r="IC43" s="50"/>
      <c r="ID43" s="50"/>
      <c r="IE43" s="50"/>
      <c r="IF43" s="50"/>
      <c r="IG43" s="50"/>
      <c r="IH43" s="50"/>
      <c r="II43" s="50"/>
      <c r="IJ43" s="50"/>
      <c r="IK43" s="50"/>
      <c r="IL43" s="50"/>
      <c r="IM43" s="50"/>
      <c r="IN43" s="50"/>
      <c r="IO43" s="50"/>
      <c r="IP43" s="50"/>
      <c r="IQ43" s="50"/>
      <c r="IR43" s="50"/>
      <c r="IS43" s="50"/>
    </row>
    <row r="44" spans="1:253" s="63" customFormat="1" x14ac:dyDescent="0.25">
      <c r="A44" s="105" t="s">
        <v>547</v>
      </c>
      <c r="B44" s="50">
        <v>1</v>
      </c>
      <c r="C44" s="105" t="s">
        <v>29</v>
      </c>
      <c r="D44" s="163" t="s">
        <v>293</v>
      </c>
      <c r="E44" s="83">
        <v>5.75</v>
      </c>
      <c r="F44" s="106">
        <v>85</v>
      </c>
      <c r="G44" s="106">
        <v>95</v>
      </c>
      <c r="H44" s="40">
        <v>450000</v>
      </c>
      <c r="I44" s="151"/>
      <c r="J44" s="53">
        <f t="shared" si="2"/>
        <v>80.75</v>
      </c>
      <c r="K44" s="53">
        <v>80.75</v>
      </c>
      <c r="L44" s="50"/>
      <c r="M44" s="50" t="s">
        <v>175</v>
      </c>
      <c r="N44" s="50"/>
      <c r="O44" s="50"/>
      <c r="P44" s="85"/>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0"/>
      <c r="DB44" s="50"/>
      <c r="DC44" s="50"/>
      <c r="DD44" s="50"/>
      <c r="DE44" s="50"/>
      <c r="DF44" s="50"/>
      <c r="DG44" s="50"/>
      <c r="DH44" s="50"/>
      <c r="DI44" s="50"/>
      <c r="DJ44" s="50"/>
      <c r="DK44" s="50"/>
      <c r="DL44" s="50"/>
      <c r="DM44" s="50"/>
      <c r="DN44" s="50"/>
      <c r="DO44" s="50"/>
      <c r="DP44" s="50"/>
      <c r="DQ44" s="50"/>
      <c r="DR44" s="50"/>
      <c r="DS44" s="50"/>
      <c r="DT44" s="50"/>
      <c r="DU44" s="50"/>
      <c r="DV44" s="50"/>
      <c r="DW44" s="50"/>
      <c r="DX44" s="50"/>
      <c r="DY44" s="50"/>
      <c r="DZ44" s="50"/>
      <c r="EA44" s="50"/>
      <c r="EB44" s="50"/>
      <c r="EC44" s="50"/>
      <c r="ED44" s="50"/>
      <c r="EE44" s="50"/>
      <c r="EF44" s="50"/>
      <c r="EG44" s="50"/>
      <c r="EH44" s="50"/>
      <c r="EI44" s="50"/>
      <c r="EJ44" s="50"/>
      <c r="EK44" s="50"/>
      <c r="EL44" s="50"/>
      <c r="EM44" s="50"/>
      <c r="EN44" s="50"/>
      <c r="EO44" s="50"/>
      <c r="EP44" s="50"/>
      <c r="EQ44" s="50"/>
      <c r="ER44" s="50"/>
      <c r="ES44" s="50"/>
      <c r="ET44" s="50"/>
      <c r="EU44" s="50"/>
      <c r="EV44" s="50"/>
      <c r="EW44" s="50"/>
      <c r="EX44" s="50"/>
      <c r="EY44" s="50"/>
      <c r="EZ44" s="50"/>
      <c r="FA44" s="50"/>
      <c r="FB44" s="50"/>
      <c r="FC44" s="50"/>
      <c r="FD44" s="50"/>
      <c r="FE44" s="50"/>
      <c r="FF44" s="50"/>
      <c r="FG44" s="50"/>
      <c r="FH44" s="50"/>
      <c r="FI44" s="50"/>
      <c r="FJ44" s="50"/>
      <c r="FK44" s="50"/>
      <c r="FL44" s="50"/>
      <c r="FM44" s="50"/>
      <c r="FN44" s="50"/>
      <c r="FO44" s="50"/>
      <c r="FP44" s="50"/>
      <c r="FQ44" s="50"/>
      <c r="FR44" s="50"/>
      <c r="FS44" s="50"/>
      <c r="FT44" s="50"/>
      <c r="FU44" s="50"/>
      <c r="FV44" s="50"/>
      <c r="FW44" s="50"/>
      <c r="FX44" s="50"/>
      <c r="FY44" s="50"/>
      <c r="FZ44" s="50"/>
      <c r="GA44" s="50"/>
      <c r="GB44" s="50"/>
      <c r="GC44" s="50"/>
      <c r="GD44" s="50"/>
      <c r="GE44" s="50"/>
      <c r="GF44" s="50"/>
      <c r="GG44" s="50"/>
      <c r="GH44" s="50"/>
      <c r="GI44" s="50"/>
      <c r="GJ44" s="50"/>
      <c r="GK44" s="50"/>
      <c r="GL44" s="50"/>
      <c r="GM44" s="50"/>
      <c r="GN44" s="50"/>
      <c r="GO44" s="50"/>
      <c r="GP44" s="50"/>
      <c r="GQ44" s="50"/>
      <c r="GR44" s="50"/>
      <c r="GS44" s="50"/>
      <c r="GT44" s="50"/>
      <c r="GU44" s="50"/>
      <c r="GV44" s="50"/>
      <c r="GW44" s="50"/>
      <c r="GX44" s="50"/>
      <c r="GY44" s="50"/>
      <c r="GZ44" s="50"/>
      <c r="HA44" s="50"/>
      <c r="HB44" s="50"/>
      <c r="HC44" s="50"/>
      <c r="HD44" s="50"/>
      <c r="HE44" s="50"/>
      <c r="HF44" s="50"/>
      <c r="HG44" s="50"/>
      <c r="HH44" s="50"/>
      <c r="HI44" s="50"/>
      <c r="HJ44" s="50"/>
      <c r="HK44" s="50"/>
      <c r="HL44" s="50"/>
      <c r="HM44" s="50"/>
      <c r="HN44" s="50"/>
      <c r="HO44" s="50"/>
      <c r="HP44" s="50"/>
      <c r="HQ44" s="50"/>
      <c r="HR44" s="50"/>
      <c r="HS44" s="50"/>
      <c r="HT44" s="50"/>
      <c r="HU44" s="50"/>
      <c r="HV44" s="50"/>
      <c r="HW44" s="50"/>
      <c r="HX44" s="50"/>
      <c r="HY44" s="50"/>
      <c r="HZ44" s="50"/>
      <c r="IA44" s="50"/>
      <c r="IB44" s="50"/>
      <c r="IC44" s="50"/>
      <c r="ID44" s="50"/>
      <c r="IE44" s="50"/>
      <c r="IF44" s="50"/>
      <c r="IG44" s="50"/>
      <c r="IH44" s="50"/>
      <c r="II44" s="50"/>
      <c r="IJ44" s="50"/>
      <c r="IK44" s="50"/>
      <c r="IL44" s="50"/>
      <c r="IM44" s="50"/>
      <c r="IN44" s="50"/>
      <c r="IO44" s="50"/>
      <c r="IP44" s="50"/>
      <c r="IQ44" s="50"/>
      <c r="IR44" s="50"/>
      <c r="IS44" s="50"/>
    </row>
    <row r="45" spans="1:253" s="63" customFormat="1" x14ac:dyDescent="0.25">
      <c r="A45" s="50" t="s">
        <v>852</v>
      </c>
      <c r="B45" s="50">
        <v>1</v>
      </c>
      <c r="C45" s="50" t="s">
        <v>90</v>
      </c>
      <c r="D45" s="155" t="s">
        <v>321</v>
      </c>
      <c r="E45" s="83">
        <v>5.65</v>
      </c>
      <c r="F45" s="39">
        <v>86</v>
      </c>
      <c r="G45" s="39">
        <v>97.27</v>
      </c>
      <c r="H45" s="40">
        <v>680000</v>
      </c>
      <c r="I45" s="84"/>
      <c r="J45" s="53">
        <f t="shared" si="2"/>
        <v>83.652199999999993</v>
      </c>
      <c r="K45" s="53">
        <v>83.652199999999993</v>
      </c>
      <c r="L45" s="50"/>
      <c r="M45" s="50" t="s">
        <v>375</v>
      </c>
      <c r="N45" s="50"/>
      <c r="O45" s="50"/>
      <c r="P45" s="85"/>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c r="DA45" s="50"/>
      <c r="DB45" s="50"/>
      <c r="DC45" s="50"/>
      <c r="DD45" s="50"/>
      <c r="DE45" s="50"/>
      <c r="DF45" s="50"/>
      <c r="DG45" s="50"/>
      <c r="DH45" s="50"/>
      <c r="DI45" s="50"/>
      <c r="DJ45" s="50"/>
      <c r="DK45" s="50"/>
      <c r="DL45" s="50"/>
      <c r="DM45" s="50"/>
      <c r="DN45" s="50"/>
      <c r="DO45" s="50"/>
      <c r="DP45" s="50"/>
      <c r="DQ45" s="50"/>
      <c r="DR45" s="50"/>
      <c r="DS45" s="50"/>
      <c r="DT45" s="50"/>
      <c r="DU45" s="50"/>
      <c r="DV45" s="50"/>
      <c r="DW45" s="50"/>
      <c r="DX45" s="50"/>
      <c r="DY45" s="50"/>
      <c r="DZ45" s="50"/>
      <c r="EA45" s="50"/>
      <c r="EB45" s="50"/>
      <c r="EC45" s="50"/>
      <c r="ED45" s="50"/>
      <c r="EE45" s="50"/>
      <c r="EF45" s="50"/>
      <c r="EG45" s="50"/>
      <c r="EH45" s="50"/>
      <c r="EI45" s="50"/>
      <c r="EJ45" s="50"/>
      <c r="EK45" s="50"/>
      <c r="EL45" s="50"/>
      <c r="EM45" s="50"/>
      <c r="EN45" s="50"/>
      <c r="EO45" s="50"/>
      <c r="EP45" s="50"/>
      <c r="EQ45" s="50"/>
      <c r="ER45" s="50"/>
      <c r="ES45" s="50"/>
      <c r="ET45" s="50"/>
      <c r="EU45" s="50"/>
      <c r="EV45" s="50"/>
      <c r="EW45" s="50"/>
      <c r="EX45" s="50"/>
      <c r="EY45" s="50"/>
      <c r="EZ45" s="50"/>
      <c r="FA45" s="50"/>
      <c r="FB45" s="50"/>
      <c r="FC45" s="50"/>
      <c r="FD45" s="50"/>
      <c r="FE45" s="50"/>
      <c r="FF45" s="50"/>
      <c r="FG45" s="50"/>
      <c r="FH45" s="50"/>
      <c r="FI45" s="50"/>
      <c r="FJ45" s="50"/>
      <c r="FK45" s="50"/>
      <c r="FL45" s="50"/>
      <c r="FM45" s="50"/>
      <c r="FN45" s="50"/>
      <c r="FO45" s="50"/>
      <c r="FP45" s="50"/>
      <c r="FQ45" s="50"/>
      <c r="FR45" s="50"/>
      <c r="FS45" s="50"/>
      <c r="FT45" s="50"/>
      <c r="FU45" s="50"/>
      <c r="FV45" s="50"/>
      <c r="FW45" s="50"/>
      <c r="FX45" s="50"/>
      <c r="FY45" s="50"/>
      <c r="FZ45" s="50"/>
      <c r="GA45" s="50"/>
      <c r="GB45" s="50"/>
      <c r="GC45" s="50"/>
      <c r="GD45" s="50"/>
      <c r="GE45" s="50"/>
      <c r="GF45" s="50"/>
      <c r="GG45" s="50"/>
      <c r="GH45" s="50"/>
      <c r="GI45" s="50"/>
      <c r="GJ45" s="50"/>
      <c r="GK45" s="50"/>
      <c r="GL45" s="50"/>
      <c r="GM45" s="50"/>
      <c r="GN45" s="50"/>
      <c r="GO45" s="50"/>
      <c r="GP45" s="50"/>
      <c r="GQ45" s="50"/>
      <c r="GR45" s="50"/>
      <c r="GS45" s="50"/>
      <c r="GT45" s="50"/>
      <c r="GU45" s="50"/>
      <c r="GV45" s="50"/>
      <c r="GW45" s="50"/>
      <c r="GX45" s="50"/>
      <c r="GY45" s="50"/>
      <c r="GZ45" s="50"/>
      <c r="HA45" s="50"/>
      <c r="HB45" s="50"/>
      <c r="HC45" s="50"/>
      <c r="HD45" s="50"/>
      <c r="HE45" s="50"/>
      <c r="HF45" s="50"/>
      <c r="HG45" s="50"/>
      <c r="HH45" s="50"/>
      <c r="HI45" s="50"/>
      <c r="HJ45" s="50"/>
      <c r="HK45" s="50"/>
      <c r="HL45" s="50"/>
      <c r="HM45" s="50"/>
      <c r="HN45" s="50"/>
      <c r="HO45" s="50"/>
      <c r="HP45" s="50"/>
      <c r="HQ45" s="50"/>
      <c r="HR45" s="50"/>
      <c r="HS45" s="50"/>
      <c r="HT45" s="50"/>
      <c r="HU45" s="50"/>
      <c r="HV45" s="50"/>
      <c r="HW45" s="50"/>
      <c r="HX45" s="50"/>
      <c r="HY45" s="50"/>
      <c r="HZ45" s="50"/>
      <c r="IA45" s="50"/>
      <c r="IB45" s="50"/>
      <c r="IC45" s="50"/>
      <c r="ID45" s="50"/>
      <c r="IE45" s="50"/>
      <c r="IF45" s="50"/>
      <c r="IG45" s="50"/>
      <c r="IH45" s="50"/>
      <c r="II45" s="50"/>
      <c r="IJ45" s="50"/>
      <c r="IK45" s="50"/>
      <c r="IL45" s="50"/>
      <c r="IM45" s="50"/>
      <c r="IN45" s="50"/>
      <c r="IO45" s="50"/>
      <c r="IP45" s="50"/>
      <c r="IQ45" s="50"/>
      <c r="IR45" s="50"/>
      <c r="IS45" s="50"/>
    </row>
    <row r="46" spans="1:253" s="63" customFormat="1" x14ac:dyDescent="0.25">
      <c r="A46" s="41" t="s">
        <v>516</v>
      </c>
      <c r="B46" s="41">
        <v>2</v>
      </c>
      <c r="C46" s="41" t="s">
        <v>378</v>
      </c>
      <c r="D46" s="159" t="s">
        <v>379</v>
      </c>
      <c r="E46" s="77">
        <v>14.14</v>
      </c>
      <c r="F46" s="101">
        <v>88</v>
      </c>
      <c r="G46" s="101">
        <v>99.28</v>
      </c>
      <c r="H46" s="79">
        <v>293000</v>
      </c>
      <c r="I46" s="102"/>
      <c r="J46" s="81">
        <f t="shared" si="2"/>
        <v>87.366399999999999</v>
      </c>
      <c r="K46" s="81">
        <v>87.149733333333344</v>
      </c>
      <c r="L46" s="41"/>
      <c r="M46" s="41" t="s">
        <v>143</v>
      </c>
      <c r="N46" s="41"/>
      <c r="O46" s="41"/>
      <c r="P46" s="82"/>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c r="EO46" s="41"/>
      <c r="EP46" s="41"/>
      <c r="EQ46" s="41"/>
      <c r="ER46" s="41"/>
      <c r="ES46" s="41"/>
      <c r="ET46" s="41"/>
      <c r="EU46" s="41"/>
      <c r="EV46" s="41"/>
      <c r="EW46" s="41"/>
      <c r="EX46" s="41"/>
      <c r="EY46" s="41"/>
      <c r="EZ46" s="41"/>
      <c r="FA46" s="41"/>
      <c r="FB46" s="41"/>
      <c r="FC46" s="41"/>
      <c r="FD46" s="41"/>
      <c r="FE46" s="41"/>
      <c r="FF46" s="41"/>
      <c r="FG46" s="41"/>
      <c r="FH46" s="41"/>
      <c r="FI46" s="41"/>
      <c r="FJ46" s="41"/>
      <c r="FK46" s="41"/>
      <c r="FL46" s="41"/>
      <c r="FM46" s="41"/>
      <c r="FN46" s="41"/>
      <c r="FO46" s="41"/>
      <c r="FP46" s="41"/>
      <c r="FQ46" s="41"/>
      <c r="FR46" s="41"/>
      <c r="FS46" s="41"/>
      <c r="FT46" s="41"/>
      <c r="FU46" s="41"/>
      <c r="FV46" s="41"/>
      <c r="FW46" s="41"/>
      <c r="FX46" s="41"/>
      <c r="FY46" s="41"/>
      <c r="FZ46" s="41"/>
      <c r="GA46" s="41"/>
      <c r="GB46" s="41"/>
      <c r="GC46" s="41"/>
      <c r="GD46" s="41"/>
      <c r="GE46" s="41"/>
      <c r="GF46" s="41"/>
      <c r="GG46" s="41"/>
      <c r="GH46" s="41"/>
      <c r="GI46" s="41"/>
      <c r="GJ46" s="41"/>
      <c r="GK46" s="41"/>
      <c r="GL46" s="41"/>
      <c r="GM46" s="41"/>
      <c r="GN46" s="41"/>
      <c r="GO46" s="41"/>
      <c r="GP46" s="41"/>
      <c r="GQ46" s="41"/>
      <c r="GR46" s="41"/>
      <c r="GS46" s="41"/>
      <c r="GT46" s="41"/>
      <c r="GU46" s="41"/>
      <c r="GV46" s="41"/>
      <c r="GW46" s="41"/>
      <c r="GX46" s="41"/>
      <c r="GY46" s="41"/>
      <c r="GZ46" s="41"/>
      <c r="HA46" s="41"/>
      <c r="HB46" s="41"/>
      <c r="HC46" s="41"/>
      <c r="HD46" s="41"/>
      <c r="HE46" s="41"/>
      <c r="HF46" s="41"/>
      <c r="HG46" s="41"/>
      <c r="HH46" s="41"/>
      <c r="HI46" s="41"/>
      <c r="HJ46" s="41"/>
      <c r="HK46" s="41"/>
      <c r="HL46" s="41"/>
      <c r="HM46" s="41"/>
      <c r="HN46" s="41"/>
      <c r="HO46" s="41"/>
      <c r="HP46" s="41"/>
      <c r="HQ46" s="41"/>
      <c r="HR46" s="41"/>
      <c r="HS46" s="41"/>
      <c r="HT46" s="41"/>
      <c r="HU46" s="41"/>
      <c r="HV46" s="41"/>
      <c r="HW46" s="41"/>
      <c r="HX46" s="41"/>
      <c r="HY46" s="41"/>
      <c r="HZ46" s="41"/>
      <c r="IA46" s="41"/>
      <c r="IB46" s="41"/>
      <c r="IC46" s="41"/>
      <c r="ID46" s="41"/>
      <c r="IE46" s="41"/>
      <c r="IF46" s="41"/>
      <c r="IG46" s="41"/>
      <c r="IH46" s="41"/>
      <c r="II46" s="41"/>
      <c r="IJ46" s="41"/>
      <c r="IK46" s="41"/>
      <c r="IL46" s="41"/>
      <c r="IM46" s="41"/>
      <c r="IN46" s="41"/>
      <c r="IO46" s="41"/>
      <c r="IP46" s="41"/>
      <c r="IQ46" s="41"/>
      <c r="IR46" s="41"/>
      <c r="IS46" s="41"/>
    </row>
    <row r="47" spans="1:253" s="63" customFormat="1" x14ac:dyDescent="0.25">
      <c r="A47" s="110" t="s">
        <v>552</v>
      </c>
      <c r="B47" s="110">
        <v>2</v>
      </c>
      <c r="C47" s="110" t="s">
        <v>17</v>
      </c>
      <c r="D47" s="164" t="s">
        <v>278</v>
      </c>
      <c r="E47" s="111">
        <v>19.82</v>
      </c>
      <c r="F47" s="112">
        <v>96</v>
      </c>
      <c r="G47" s="112">
        <v>98.57</v>
      </c>
      <c r="H47" s="113">
        <v>170000</v>
      </c>
      <c r="I47" s="114"/>
      <c r="J47" s="115">
        <f t="shared" ref="J47" si="3">G47*F47/100</f>
        <v>94.627199999999988</v>
      </c>
      <c r="K47" s="115">
        <v>94.63</v>
      </c>
      <c r="L47" s="110"/>
      <c r="M47" s="110" t="s">
        <v>144</v>
      </c>
      <c r="N47" s="110"/>
      <c r="O47" s="110"/>
      <c r="P47" s="116"/>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0"/>
      <c r="BQ47" s="110"/>
      <c r="BR47" s="110"/>
      <c r="BS47" s="110"/>
      <c r="BT47" s="110"/>
      <c r="BU47" s="110"/>
      <c r="BV47" s="110"/>
      <c r="BW47" s="110"/>
      <c r="BX47" s="110"/>
      <c r="BY47" s="110"/>
      <c r="BZ47" s="110"/>
      <c r="CA47" s="110"/>
      <c r="CB47" s="110"/>
      <c r="CC47" s="110"/>
      <c r="CD47" s="110"/>
      <c r="CE47" s="110"/>
      <c r="CF47" s="110"/>
      <c r="CG47" s="110"/>
      <c r="CH47" s="110"/>
      <c r="CI47" s="110"/>
      <c r="CJ47" s="110"/>
      <c r="CK47" s="110"/>
      <c r="CL47" s="110"/>
      <c r="CM47" s="110"/>
      <c r="CN47" s="110"/>
      <c r="CO47" s="110"/>
      <c r="CP47" s="110"/>
      <c r="CQ47" s="110"/>
      <c r="CR47" s="110"/>
      <c r="CS47" s="110"/>
      <c r="CT47" s="110"/>
      <c r="CU47" s="110"/>
      <c r="CV47" s="110"/>
      <c r="CW47" s="110"/>
      <c r="CX47" s="110"/>
      <c r="CY47" s="110"/>
      <c r="CZ47" s="110"/>
      <c r="DA47" s="110"/>
      <c r="DB47" s="110"/>
      <c r="DC47" s="110"/>
      <c r="DD47" s="110"/>
      <c r="DE47" s="110"/>
      <c r="DF47" s="110"/>
      <c r="DG47" s="110"/>
      <c r="DH47" s="110"/>
      <c r="DI47" s="110"/>
      <c r="DJ47" s="110"/>
      <c r="DK47" s="110"/>
      <c r="DL47" s="110"/>
      <c r="DM47" s="110"/>
      <c r="DN47" s="110"/>
      <c r="DO47" s="110"/>
      <c r="DP47" s="110"/>
      <c r="DQ47" s="110"/>
      <c r="DR47" s="110"/>
      <c r="DS47" s="110"/>
      <c r="DT47" s="110"/>
      <c r="DU47" s="110"/>
      <c r="DV47" s="110"/>
      <c r="DW47" s="110"/>
      <c r="DX47" s="110"/>
      <c r="DY47" s="110"/>
      <c r="DZ47" s="110"/>
      <c r="EA47" s="110"/>
      <c r="EB47" s="110"/>
      <c r="EC47" s="110"/>
      <c r="ED47" s="110"/>
      <c r="EE47" s="110"/>
      <c r="EF47" s="110"/>
      <c r="EG47" s="110"/>
      <c r="EH47" s="110"/>
      <c r="EI47" s="110"/>
      <c r="EJ47" s="110"/>
      <c r="EK47" s="110"/>
      <c r="EL47" s="110"/>
      <c r="EM47" s="110"/>
      <c r="EN47" s="110"/>
      <c r="EO47" s="110"/>
      <c r="EP47" s="110"/>
      <c r="EQ47" s="110"/>
      <c r="ER47" s="110"/>
      <c r="ES47" s="110"/>
      <c r="ET47" s="110"/>
      <c r="EU47" s="110"/>
      <c r="EV47" s="110"/>
      <c r="EW47" s="110"/>
      <c r="EX47" s="110"/>
      <c r="EY47" s="110"/>
      <c r="EZ47" s="110"/>
      <c r="FA47" s="110"/>
      <c r="FB47" s="110"/>
      <c r="FC47" s="110"/>
      <c r="FD47" s="110"/>
      <c r="FE47" s="110"/>
      <c r="FF47" s="110"/>
      <c r="FG47" s="110"/>
      <c r="FH47" s="110"/>
      <c r="FI47" s="110"/>
      <c r="FJ47" s="110"/>
      <c r="FK47" s="110"/>
      <c r="FL47" s="110"/>
      <c r="FM47" s="110"/>
      <c r="FN47" s="110"/>
      <c r="FO47" s="110"/>
      <c r="FP47" s="110"/>
      <c r="FQ47" s="110"/>
      <c r="FR47" s="110"/>
      <c r="FS47" s="110"/>
      <c r="FT47" s="110"/>
      <c r="FU47" s="110"/>
      <c r="FV47" s="110"/>
      <c r="FW47" s="110"/>
      <c r="FX47" s="110"/>
      <c r="FY47" s="110"/>
      <c r="FZ47" s="110"/>
      <c r="GA47" s="110"/>
      <c r="GB47" s="110"/>
      <c r="GC47" s="110"/>
      <c r="GD47" s="110"/>
      <c r="GE47" s="110"/>
      <c r="GF47" s="110"/>
      <c r="GG47" s="110"/>
      <c r="GH47" s="110"/>
      <c r="GI47" s="110"/>
      <c r="GJ47" s="110"/>
      <c r="GK47" s="110"/>
      <c r="GL47" s="110"/>
      <c r="GM47" s="110"/>
      <c r="GN47" s="110"/>
      <c r="GO47" s="110"/>
      <c r="GP47" s="110"/>
      <c r="GQ47" s="110"/>
      <c r="GR47" s="110"/>
      <c r="GS47" s="110"/>
      <c r="GT47" s="110"/>
      <c r="GU47" s="110"/>
      <c r="GV47" s="110"/>
      <c r="GW47" s="110"/>
      <c r="GX47" s="110"/>
      <c r="GY47" s="110"/>
      <c r="GZ47" s="110"/>
      <c r="HA47" s="110"/>
      <c r="HB47" s="110"/>
      <c r="HC47" s="110"/>
      <c r="HD47" s="110"/>
      <c r="HE47" s="110"/>
      <c r="HF47" s="110"/>
      <c r="HG47" s="110"/>
      <c r="HH47" s="110"/>
      <c r="HI47" s="110"/>
      <c r="HJ47" s="110"/>
      <c r="HK47" s="110"/>
      <c r="HL47" s="110"/>
      <c r="HM47" s="110"/>
      <c r="HN47" s="110"/>
      <c r="HO47" s="110"/>
      <c r="HP47" s="110"/>
      <c r="HQ47" s="110"/>
      <c r="HR47" s="110"/>
      <c r="HS47" s="110"/>
      <c r="HT47" s="110"/>
      <c r="HU47" s="110"/>
      <c r="HV47" s="110"/>
      <c r="HW47" s="110"/>
      <c r="HX47" s="110"/>
      <c r="HY47" s="110"/>
      <c r="HZ47" s="110"/>
      <c r="IA47" s="110"/>
      <c r="IB47" s="110"/>
      <c r="IC47" s="110"/>
      <c r="ID47" s="110"/>
      <c r="IE47" s="110"/>
      <c r="IF47" s="110"/>
      <c r="IG47" s="110"/>
      <c r="IH47" s="110"/>
      <c r="II47" s="110"/>
      <c r="IJ47" s="110"/>
      <c r="IK47" s="110"/>
      <c r="IL47" s="110"/>
      <c r="IM47" s="110"/>
      <c r="IN47" s="110"/>
      <c r="IO47" s="110"/>
      <c r="IP47" s="110"/>
      <c r="IQ47" s="110"/>
      <c r="IR47" s="110"/>
      <c r="IS47" s="110"/>
    </row>
    <row r="48" spans="1:253" s="63" customFormat="1" x14ac:dyDescent="0.25">
      <c r="A48" s="110" t="s">
        <v>820</v>
      </c>
      <c r="B48" s="110">
        <v>2</v>
      </c>
      <c r="C48" s="110" t="s">
        <v>821</v>
      </c>
      <c r="D48" s="164" t="s">
        <v>822</v>
      </c>
      <c r="E48" s="111">
        <v>17.87</v>
      </c>
      <c r="F48" s="112">
        <v>96</v>
      </c>
      <c r="G48" s="112">
        <v>93.64</v>
      </c>
      <c r="H48" s="113">
        <v>220700</v>
      </c>
      <c r="I48" s="114"/>
      <c r="J48" s="115">
        <f t="shared" si="2"/>
        <v>89.894400000000005</v>
      </c>
      <c r="K48" s="115">
        <v>94.63</v>
      </c>
      <c r="L48" s="110"/>
      <c r="M48" s="110"/>
      <c r="N48" s="110"/>
      <c r="O48" s="110"/>
      <c r="P48" s="116"/>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110"/>
      <c r="DF48" s="110"/>
      <c r="DG48" s="110"/>
      <c r="DH48" s="110"/>
      <c r="DI48" s="110"/>
      <c r="DJ48" s="110"/>
      <c r="DK48" s="110"/>
      <c r="DL48" s="110"/>
      <c r="DM48" s="110"/>
      <c r="DN48" s="110"/>
      <c r="DO48" s="110"/>
      <c r="DP48" s="110"/>
      <c r="DQ48" s="110"/>
      <c r="DR48" s="110"/>
      <c r="DS48" s="110"/>
      <c r="DT48" s="110"/>
      <c r="DU48" s="110"/>
      <c r="DV48" s="110"/>
      <c r="DW48" s="110"/>
      <c r="DX48" s="110"/>
      <c r="DY48" s="110"/>
      <c r="DZ48" s="110"/>
      <c r="EA48" s="110"/>
      <c r="EB48" s="110"/>
      <c r="EC48" s="110"/>
      <c r="ED48" s="110"/>
      <c r="EE48" s="110"/>
      <c r="EF48" s="110"/>
      <c r="EG48" s="110"/>
      <c r="EH48" s="110"/>
      <c r="EI48" s="110"/>
      <c r="EJ48" s="110"/>
      <c r="EK48" s="110"/>
      <c r="EL48" s="110"/>
      <c r="EM48" s="110"/>
      <c r="EN48" s="110"/>
      <c r="EO48" s="110"/>
      <c r="EP48" s="110"/>
      <c r="EQ48" s="110"/>
      <c r="ER48" s="110"/>
      <c r="ES48" s="110"/>
      <c r="ET48" s="110"/>
      <c r="EU48" s="110"/>
      <c r="EV48" s="110"/>
      <c r="EW48" s="110"/>
      <c r="EX48" s="110"/>
      <c r="EY48" s="110"/>
      <c r="EZ48" s="110"/>
      <c r="FA48" s="110"/>
      <c r="FB48" s="110"/>
      <c r="FC48" s="110"/>
      <c r="FD48" s="110"/>
      <c r="FE48" s="110"/>
      <c r="FF48" s="110"/>
      <c r="FG48" s="110"/>
      <c r="FH48" s="110"/>
      <c r="FI48" s="110"/>
      <c r="FJ48" s="110"/>
      <c r="FK48" s="110"/>
      <c r="FL48" s="110"/>
      <c r="FM48" s="110"/>
      <c r="FN48" s="110"/>
      <c r="FO48" s="110"/>
      <c r="FP48" s="110"/>
      <c r="FQ48" s="110"/>
      <c r="FR48" s="110"/>
      <c r="FS48" s="110"/>
      <c r="FT48" s="110"/>
      <c r="FU48" s="110"/>
      <c r="FV48" s="110"/>
      <c r="FW48" s="110"/>
      <c r="FX48" s="110"/>
      <c r="FY48" s="110"/>
      <c r="FZ48" s="110"/>
      <c r="GA48" s="110"/>
      <c r="GB48" s="110"/>
      <c r="GC48" s="110"/>
      <c r="GD48" s="110"/>
      <c r="GE48" s="110"/>
      <c r="GF48" s="110"/>
      <c r="GG48" s="110"/>
      <c r="GH48" s="110"/>
      <c r="GI48" s="110"/>
      <c r="GJ48" s="110"/>
      <c r="GK48" s="110"/>
      <c r="GL48" s="110"/>
      <c r="GM48" s="110"/>
      <c r="GN48" s="110"/>
      <c r="GO48" s="110"/>
      <c r="GP48" s="110"/>
      <c r="GQ48" s="110"/>
      <c r="GR48" s="110"/>
      <c r="GS48" s="110"/>
      <c r="GT48" s="110"/>
      <c r="GU48" s="110"/>
      <c r="GV48" s="110"/>
      <c r="GW48" s="110"/>
      <c r="GX48" s="110"/>
      <c r="GY48" s="110"/>
      <c r="GZ48" s="110"/>
      <c r="HA48" s="110"/>
      <c r="HB48" s="110"/>
      <c r="HC48" s="110"/>
      <c r="HD48" s="110"/>
      <c r="HE48" s="110"/>
      <c r="HF48" s="110"/>
      <c r="HG48" s="110"/>
      <c r="HH48" s="110"/>
      <c r="HI48" s="110"/>
      <c r="HJ48" s="110"/>
      <c r="HK48" s="110"/>
      <c r="HL48" s="110"/>
      <c r="HM48" s="110"/>
      <c r="HN48" s="110"/>
      <c r="HO48" s="110"/>
      <c r="HP48" s="110"/>
      <c r="HQ48" s="110"/>
      <c r="HR48" s="110"/>
      <c r="HS48" s="110"/>
      <c r="HT48" s="110"/>
      <c r="HU48" s="110"/>
      <c r="HV48" s="110"/>
      <c r="HW48" s="110"/>
      <c r="HX48" s="110"/>
      <c r="HY48" s="110"/>
      <c r="HZ48" s="110"/>
      <c r="IA48" s="110"/>
      <c r="IB48" s="110"/>
      <c r="IC48" s="110"/>
      <c r="ID48" s="110"/>
      <c r="IE48" s="110"/>
      <c r="IF48" s="110"/>
      <c r="IG48" s="110"/>
      <c r="IH48" s="110"/>
      <c r="II48" s="110"/>
      <c r="IJ48" s="110"/>
      <c r="IK48" s="110"/>
      <c r="IL48" s="110"/>
      <c r="IM48" s="110"/>
      <c r="IN48" s="110"/>
      <c r="IO48" s="110"/>
      <c r="IP48" s="110"/>
      <c r="IQ48" s="110"/>
      <c r="IR48" s="110"/>
      <c r="IS48" s="110"/>
    </row>
    <row r="49" spans="1:253" x14ac:dyDescent="0.25">
      <c r="A49" s="50" t="s">
        <v>853</v>
      </c>
      <c r="B49" s="50">
        <v>1</v>
      </c>
      <c r="C49" s="50" t="s">
        <v>34</v>
      </c>
      <c r="D49" s="155" t="s">
        <v>298</v>
      </c>
      <c r="E49" s="83">
        <v>5.57</v>
      </c>
      <c r="F49" s="39">
        <v>79</v>
      </c>
      <c r="G49" s="39">
        <v>95.14</v>
      </c>
      <c r="H49" s="40">
        <v>786000</v>
      </c>
      <c r="J49" s="53">
        <f t="shared" si="2"/>
        <v>75.160600000000002</v>
      </c>
      <c r="K49" s="53">
        <v>86.57</v>
      </c>
      <c r="M49" s="50" t="s">
        <v>380</v>
      </c>
      <c r="P49" s="85"/>
    </row>
    <row r="50" spans="1:253" s="41" customFormat="1" x14ac:dyDescent="0.25">
      <c r="A50" s="50" t="s">
        <v>854</v>
      </c>
      <c r="B50" s="50">
        <v>1</v>
      </c>
      <c r="C50" s="50" t="s">
        <v>492</v>
      </c>
      <c r="D50" s="155" t="s">
        <v>383</v>
      </c>
      <c r="E50" s="51">
        <v>5.6</v>
      </c>
      <c r="F50" s="39">
        <v>78</v>
      </c>
      <c r="G50" s="39">
        <v>95.98</v>
      </c>
      <c r="H50" s="40">
        <v>900000</v>
      </c>
      <c r="I50" s="84"/>
      <c r="J50" s="53">
        <f t="shared" si="2"/>
        <v>74.864400000000003</v>
      </c>
      <c r="K50" s="53">
        <v>74.864400000000003</v>
      </c>
      <c r="L50" s="50"/>
      <c r="M50" s="50"/>
      <c r="N50" s="50"/>
      <c r="O50" s="50"/>
      <c r="P50" s="85"/>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c r="CC50" s="50"/>
      <c r="CD50" s="50"/>
      <c r="CE50" s="50"/>
      <c r="CF50" s="50"/>
      <c r="CG50" s="50"/>
      <c r="CH50" s="50"/>
      <c r="CI50" s="50"/>
      <c r="CJ50" s="50"/>
      <c r="CK50" s="50"/>
      <c r="CL50" s="50"/>
      <c r="CM50" s="50"/>
      <c r="CN50" s="50"/>
      <c r="CO50" s="50"/>
      <c r="CP50" s="50"/>
      <c r="CQ50" s="50"/>
      <c r="CR50" s="50"/>
      <c r="CS50" s="50"/>
      <c r="CT50" s="50"/>
      <c r="CU50" s="50"/>
      <c r="CV50" s="50"/>
      <c r="CW50" s="50"/>
      <c r="CX50" s="50"/>
      <c r="CY50" s="50"/>
      <c r="CZ50" s="50"/>
      <c r="DA50" s="50"/>
      <c r="DB50" s="50"/>
      <c r="DC50" s="50"/>
      <c r="DD50" s="50"/>
      <c r="DE50" s="50"/>
      <c r="DF50" s="50"/>
      <c r="DG50" s="50"/>
      <c r="DH50" s="50"/>
      <c r="DI50" s="50"/>
      <c r="DJ50" s="50"/>
      <c r="DK50" s="50"/>
      <c r="DL50" s="50"/>
      <c r="DM50" s="50"/>
      <c r="DN50" s="50"/>
      <c r="DO50" s="50"/>
      <c r="DP50" s="50"/>
      <c r="DQ50" s="50"/>
      <c r="DR50" s="50"/>
      <c r="DS50" s="50"/>
      <c r="DT50" s="50"/>
      <c r="DU50" s="50"/>
      <c r="DV50" s="50"/>
      <c r="DW50" s="50"/>
      <c r="DX50" s="50"/>
      <c r="DY50" s="50"/>
      <c r="DZ50" s="50"/>
      <c r="EA50" s="50"/>
      <c r="EB50" s="50"/>
      <c r="EC50" s="50"/>
      <c r="ED50" s="50"/>
      <c r="EE50" s="50"/>
      <c r="EF50" s="50"/>
      <c r="EG50" s="50"/>
      <c r="EH50" s="50"/>
      <c r="EI50" s="50"/>
      <c r="EJ50" s="50"/>
      <c r="EK50" s="50"/>
      <c r="EL50" s="50"/>
      <c r="EM50" s="50"/>
      <c r="EN50" s="50"/>
      <c r="EO50" s="50"/>
      <c r="EP50" s="50"/>
      <c r="EQ50" s="50"/>
      <c r="ER50" s="50"/>
      <c r="ES50" s="50"/>
      <c r="ET50" s="50"/>
      <c r="EU50" s="50"/>
      <c r="EV50" s="50"/>
      <c r="EW50" s="50"/>
      <c r="EX50" s="50"/>
      <c r="EY50" s="50"/>
      <c r="EZ50" s="50"/>
      <c r="FA50" s="50"/>
      <c r="FB50" s="50"/>
      <c r="FC50" s="50"/>
      <c r="FD50" s="50"/>
      <c r="FE50" s="50"/>
      <c r="FF50" s="50"/>
      <c r="FG50" s="50"/>
      <c r="FH50" s="50"/>
      <c r="FI50" s="50"/>
      <c r="FJ50" s="50"/>
      <c r="FK50" s="50"/>
      <c r="FL50" s="50"/>
      <c r="FM50" s="50"/>
      <c r="FN50" s="50"/>
      <c r="FO50" s="50"/>
      <c r="FP50" s="50"/>
      <c r="FQ50" s="50"/>
      <c r="FR50" s="50"/>
      <c r="FS50" s="50"/>
      <c r="FT50" s="50"/>
      <c r="FU50" s="50"/>
      <c r="FV50" s="50"/>
      <c r="FW50" s="50"/>
      <c r="FX50" s="50"/>
      <c r="FY50" s="50"/>
      <c r="FZ50" s="50"/>
      <c r="GA50" s="50"/>
      <c r="GB50" s="50"/>
      <c r="GC50" s="50"/>
      <c r="GD50" s="50"/>
      <c r="GE50" s="50"/>
      <c r="GF50" s="50"/>
      <c r="GG50" s="50"/>
      <c r="GH50" s="50"/>
      <c r="GI50" s="50"/>
      <c r="GJ50" s="50"/>
      <c r="GK50" s="50"/>
      <c r="GL50" s="50"/>
      <c r="GM50" s="50"/>
      <c r="GN50" s="50"/>
      <c r="GO50" s="50"/>
      <c r="GP50" s="50"/>
      <c r="GQ50" s="50"/>
      <c r="GR50" s="50"/>
      <c r="GS50" s="50"/>
      <c r="GT50" s="50"/>
      <c r="GU50" s="50"/>
      <c r="GV50" s="50"/>
      <c r="GW50" s="50"/>
      <c r="GX50" s="50"/>
      <c r="GY50" s="50"/>
      <c r="GZ50" s="50"/>
      <c r="HA50" s="50"/>
      <c r="HB50" s="50"/>
      <c r="HC50" s="50"/>
      <c r="HD50" s="50"/>
      <c r="HE50" s="50"/>
      <c r="HF50" s="50"/>
      <c r="HG50" s="50"/>
      <c r="HH50" s="50"/>
      <c r="HI50" s="50"/>
      <c r="HJ50" s="50"/>
      <c r="HK50" s="50"/>
      <c r="HL50" s="50"/>
      <c r="HM50" s="50"/>
      <c r="HN50" s="50"/>
      <c r="HO50" s="50"/>
      <c r="HP50" s="50"/>
      <c r="HQ50" s="50"/>
      <c r="HR50" s="50"/>
      <c r="HS50" s="50"/>
      <c r="HT50" s="50"/>
      <c r="HU50" s="50"/>
      <c r="HV50" s="50"/>
      <c r="HW50" s="50"/>
      <c r="HX50" s="50"/>
      <c r="HY50" s="50"/>
      <c r="HZ50" s="50"/>
      <c r="IA50" s="50"/>
      <c r="IB50" s="50"/>
      <c r="IC50" s="50"/>
      <c r="ID50" s="50"/>
      <c r="IE50" s="50"/>
      <c r="IF50" s="50"/>
      <c r="IG50" s="50"/>
      <c r="IH50" s="50"/>
      <c r="II50" s="50"/>
      <c r="IJ50" s="50"/>
      <c r="IK50" s="50"/>
      <c r="IL50" s="50"/>
      <c r="IM50" s="50"/>
      <c r="IN50" s="50"/>
      <c r="IO50" s="50"/>
      <c r="IP50" s="50"/>
      <c r="IQ50" s="50"/>
      <c r="IR50" s="50"/>
      <c r="IS50" s="50"/>
    </row>
    <row r="51" spans="1:253" s="63" customFormat="1" x14ac:dyDescent="0.25">
      <c r="A51" s="50" t="s">
        <v>169</v>
      </c>
      <c r="B51" s="50">
        <v>1</v>
      </c>
      <c r="C51" s="50" t="s">
        <v>460</v>
      </c>
      <c r="D51" s="155" t="s">
        <v>459</v>
      </c>
      <c r="E51" s="83">
        <v>42.75</v>
      </c>
      <c r="F51" s="39">
        <v>85</v>
      </c>
      <c r="G51" s="39">
        <v>80</v>
      </c>
      <c r="H51" s="40">
        <v>159000</v>
      </c>
      <c r="I51" s="84"/>
      <c r="J51" s="53">
        <f t="shared" si="2"/>
        <v>68</v>
      </c>
      <c r="K51" s="53">
        <v>68</v>
      </c>
      <c r="L51" s="50"/>
      <c r="M51" s="50" t="s">
        <v>168</v>
      </c>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50"/>
      <c r="CL51" s="50"/>
      <c r="CM51" s="50"/>
      <c r="CN51" s="50"/>
      <c r="CO51" s="50"/>
      <c r="CP51" s="50"/>
      <c r="CQ51" s="50"/>
      <c r="CR51" s="50"/>
      <c r="CS51" s="50"/>
      <c r="CT51" s="50"/>
      <c r="CU51" s="50"/>
      <c r="CV51" s="50"/>
      <c r="CW51" s="50"/>
      <c r="CX51" s="50"/>
      <c r="CY51" s="50"/>
      <c r="CZ51" s="50"/>
      <c r="DA51" s="50"/>
      <c r="DB51" s="50"/>
      <c r="DC51" s="50"/>
      <c r="DD51" s="50"/>
      <c r="DE51" s="50"/>
      <c r="DF51" s="50"/>
      <c r="DG51" s="50"/>
      <c r="DH51" s="50"/>
      <c r="DI51" s="50"/>
      <c r="DJ51" s="50"/>
      <c r="DK51" s="50"/>
      <c r="DL51" s="50"/>
      <c r="DM51" s="50"/>
      <c r="DN51" s="50"/>
      <c r="DO51" s="50"/>
      <c r="DP51" s="50"/>
      <c r="DQ51" s="50"/>
      <c r="DR51" s="50"/>
      <c r="DS51" s="50"/>
      <c r="DT51" s="50"/>
      <c r="DU51" s="50"/>
      <c r="DV51" s="50"/>
      <c r="DW51" s="50"/>
      <c r="DX51" s="50"/>
      <c r="DY51" s="50"/>
      <c r="DZ51" s="50"/>
      <c r="EA51" s="50"/>
      <c r="EB51" s="50"/>
      <c r="EC51" s="50"/>
      <c r="ED51" s="50"/>
      <c r="EE51" s="50"/>
      <c r="EF51" s="50"/>
      <c r="EG51" s="50"/>
      <c r="EH51" s="50"/>
      <c r="EI51" s="50"/>
      <c r="EJ51" s="50"/>
      <c r="EK51" s="50"/>
      <c r="EL51" s="50"/>
      <c r="EM51" s="50"/>
      <c r="EN51" s="50"/>
      <c r="EO51" s="50"/>
      <c r="EP51" s="50"/>
      <c r="EQ51" s="50"/>
      <c r="ER51" s="50"/>
      <c r="ES51" s="50"/>
      <c r="ET51" s="50"/>
      <c r="EU51" s="50"/>
      <c r="EV51" s="50"/>
      <c r="EW51" s="50"/>
      <c r="EX51" s="50"/>
      <c r="EY51" s="50"/>
      <c r="EZ51" s="50"/>
      <c r="FA51" s="50"/>
      <c r="FB51" s="50"/>
      <c r="FC51" s="50"/>
      <c r="FD51" s="50"/>
      <c r="FE51" s="50"/>
      <c r="FF51" s="50"/>
      <c r="FG51" s="50"/>
      <c r="FH51" s="50"/>
      <c r="FI51" s="50"/>
      <c r="FJ51" s="50"/>
      <c r="FK51" s="50"/>
      <c r="FL51" s="50"/>
      <c r="FM51" s="50"/>
      <c r="FN51" s="50"/>
      <c r="FO51" s="50"/>
      <c r="FP51" s="50"/>
      <c r="FQ51" s="50"/>
      <c r="FR51" s="50"/>
      <c r="FS51" s="50"/>
      <c r="FT51" s="50"/>
      <c r="FU51" s="50"/>
      <c r="FV51" s="50"/>
      <c r="FW51" s="50"/>
      <c r="FX51" s="50"/>
      <c r="FY51" s="50"/>
      <c r="FZ51" s="50"/>
      <c r="GA51" s="50"/>
      <c r="GB51" s="50"/>
      <c r="GC51" s="50"/>
      <c r="GD51" s="50"/>
      <c r="GE51" s="50"/>
      <c r="GF51" s="50"/>
      <c r="GG51" s="50"/>
      <c r="GH51" s="50"/>
      <c r="GI51" s="50"/>
      <c r="GJ51" s="50"/>
      <c r="GK51" s="50"/>
      <c r="GL51" s="50"/>
      <c r="GM51" s="50"/>
      <c r="GN51" s="50"/>
      <c r="GO51" s="50"/>
      <c r="GP51" s="50"/>
      <c r="GQ51" s="50"/>
      <c r="GR51" s="50"/>
      <c r="GS51" s="50"/>
      <c r="GT51" s="50"/>
      <c r="GU51" s="50"/>
      <c r="GV51" s="50"/>
      <c r="GW51" s="50"/>
      <c r="GX51" s="50"/>
      <c r="GY51" s="50"/>
      <c r="GZ51" s="50"/>
      <c r="HA51" s="50"/>
      <c r="HB51" s="50"/>
      <c r="HC51" s="50"/>
      <c r="HD51" s="50"/>
      <c r="HE51" s="50"/>
      <c r="HF51" s="50"/>
      <c r="HG51" s="50"/>
      <c r="HH51" s="50"/>
      <c r="HI51" s="50"/>
      <c r="HJ51" s="50"/>
      <c r="HK51" s="50"/>
      <c r="HL51" s="50"/>
      <c r="HM51" s="50"/>
      <c r="HN51" s="50"/>
      <c r="HO51" s="50"/>
      <c r="HP51" s="50"/>
      <c r="HQ51" s="50"/>
      <c r="HR51" s="50"/>
      <c r="HS51" s="50"/>
      <c r="HT51" s="50"/>
      <c r="HU51" s="50"/>
      <c r="HV51" s="50"/>
      <c r="HW51" s="50"/>
      <c r="HX51" s="50"/>
      <c r="HY51" s="50"/>
      <c r="HZ51" s="50"/>
      <c r="IA51" s="50"/>
      <c r="IB51" s="50"/>
      <c r="IC51" s="50"/>
      <c r="ID51" s="50"/>
      <c r="IE51" s="50"/>
      <c r="IF51" s="50"/>
      <c r="IG51" s="50"/>
      <c r="IH51" s="50"/>
      <c r="II51" s="50"/>
      <c r="IJ51" s="50"/>
      <c r="IK51" s="50"/>
      <c r="IL51" s="50"/>
      <c r="IM51" s="50"/>
      <c r="IN51" s="50"/>
      <c r="IO51" s="50"/>
      <c r="IP51" s="50"/>
      <c r="IQ51" s="50"/>
      <c r="IR51" s="50"/>
      <c r="IS51" s="50"/>
    </row>
    <row r="52" spans="1:253" x14ac:dyDescent="0.25">
      <c r="A52" s="41" t="s">
        <v>855</v>
      </c>
      <c r="B52" s="41">
        <v>2</v>
      </c>
      <c r="C52" s="41" t="s">
        <v>448</v>
      </c>
      <c r="D52" s="159" t="s">
        <v>449</v>
      </c>
      <c r="E52" s="77">
        <v>78.75</v>
      </c>
      <c r="F52" s="78">
        <v>90</v>
      </c>
      <c r="G52" s="78">
        <v>92.63</v>
      </c>
      <c r="H52" s="79">
        <v>55200</v>
      </c>
      <c r="I52" s="80"/>
      <c r="J52" s="81">
        <f t="shared" si="2"/>
        <v>83.36699999999999</v>
      </c>
      <c r="K52" s="81">
        <v>68</v>
      </c>
      <c r="L52" s="41"/>
      <c r="M52" s="41"/>
      <c r="N52" s="41"/>
      <c r="O52" s="41"/>
      <c r="P52" s="82"/>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c r="EO52" s="41"/>
      <c r="EP52" s="41"/>
      <c r="EQ52" s="41"/>
      <c r="ER52" s="41"/>
      <c r="ES52" s="41"/>
      <c r="ET52" s="41"/>
      <c r="EU52" s="41"/>
      <c r="EV52" s="41"/>
      <c r="EW52" s="41"/>
      <c r="EX52" s="41"/>
      <c r="EY52" s="41"/>
      <c r="EZ52" s="41"/>
      <c r="FA52" s="41"/>
      <c r="FB52" s="41"/>
      <c r="FC52" s="41"/>
      <c r="FD52" s="41"/>
      <c r="FE52" s="41"/>
      <c r="FF52" s="41"/>
      <c r="FG52" s="41"/>
      <c r="FH52" s="41"/>
      <c r="FI52" s="41"/>
      <c r="FJ52" s="41"/>
      <c r="FK52" s="41"/>
      <c r="FL52" s="41"/>
      <c r="FM52" s="41"/>
      <c r="FN52" s="41"/>
      <c r="FO52" s="41"/>
      <c r="FP52" s="41"/>
      <c r="FQ52" s="41"/>
      <c r="FR52" s="41"/>
      <c r="FS52" s="41"/>
      <c r="FT52" s="41"/>
      <c r="FU52" s="41"/>
      <c r="FV52" s="41"/>
      <c r="FW52" s="41"/>
      <c r="FX52" s="41"/>
      <c r="FY52" s="41"/>
      <c r="FZ52" s="41"/>
      <c r="GA52" s="41"/>
      <c r="GB52" s="41"/>
      <c r="GC52" s="41"/>
      <c r="GD52" s="41"/>
      <c r="GE52" s="41"/>
      <c r="GF52" s="41"/>
      <c r="GG52" s="41"/>
      <c r="GH52" s="41"/>
      <c r="GI52" s="41"/>
      <c r="GJ52" s="41"/>
      <c r="GK52" s="41"/>
      <c r="GL52" s="41"/>
      <c r="GM52" s="41"/>
      <c r="GN52" s="41"/>
      <c r="GO52" s="41"/>
      <c r="GP52" s="41"/>
      <c r="GQ52" s="41"/>
      <c r="GR52" s="41"/>
      <c r="GS52" s="41"/>
      <c r="GT52" s="41"/>
      <c r="GU52" s="41"/>
      <c r="GV52" s="41"/>
      <c r="GW52" s="41"/>
      <c r="GX52" s="41"/>
      <c r="GY52" s="41"/>
      <c r="GZ52" s="41"/>
      <c r="HA52" s="41"/>
      <c r="HB52" s="41"/>
      <c r="HC52" s="41"/>
      <c r="HD52" s="41"/>
      <c r="HE52" s="41"/>
      <c r="HF52" s="41"/>
      <c r="HG52" s="41"/>
      <c r="HH52" s="41"/>
      <c r="HI52" s="41"/>
      <c r="HJ52" s="41"/>
      <c r="HK52" s="41"/>
      <c r="HL52" s="41"/>
      <c r="HM52" s="41"/>
      <c r="HN52" s="41"/>
      <c r="HO52" s="41"/>
      <c r="HP52" s="41"/>
      <c r="HQ52" s="41"/>
      <c r="HR52" s="41"/>
      <c r="HS52" s="41"/>
      <c r="HT52" s="41"/>
      <c r="HU52" s="41"/>
      <c r="HV52" s="41"/>
      <c r="HW52" s="41"/>
      <c r="HX52" s="41"/>
      <c r="HY52" s="41"/>
      <c r="HZ52" s="41"/>
      <c r="IA52" s="41"/>
      <c r="IB52" s="41"/>
      <c r="IC52" s="41"/>
      <c r="ID52" s="41"/>
      <c r="IE52" s="41"/>
      <c r="IF52" s="41"/>
      <c r="IG52" s="41"/>
      <c r="IH52" s="41"/>
      <c r="II52" s="41"/>
      <c r="IJ52" s="41"/>
      <c r="IK52" s="41"/>
      <c r="IL52" s="41"/>
      <c r="IM52" s="41"/>
      <c r="IN52" s="41"/>
      <c r="IO52" s="41"/>
      <c r="IP52" s="41"/>
      <c r="IQ52" s="41"/>
      <c r="IR52" s="41"/>
      <c r="IS52" s="41"/>
    </row>
    <row r="53" spans="1:253" s="63" customFormat="1" x14ac:dyDescent="0.25">
      <c r="A53" s="41" t="s">
        <v>856</v>
      </c>
      <c r="B53" s="41">
        <v>2</v>
      </c>
      <c r="C53" s="41" t="s">
        <v>80</v>
      </c>
      <c r="D53" s="159" t="s">
        <v>373</v>
      </c>
      <c r="E53" s="77">
        <v>92.6</v>
      </c>
      <c r="F53" s="78">
        <v>78</v>
      </c>
      <c r="G53" s="78">
        <v>96.11</v>
      </c>
      <c r="H53" s="79">
        <v>500000</v>
      </c>
      <c r="I53" s="80"/>
      <c r="J53" s="81">
        <f t="shared" si="2"/>
        <v>74.965800000000002</v>
      </c>
      <c r="K53" s="81">
        <v>68</v>
      </c>
      <c r="L53" s="41"/>
      <c r="M53" s="41"/>
      <c r="N53" s="41"/>
      <c r="O53" s="41"/>
      <c r="P53" s="82"/>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c r="BP53" s="41"/>
      <c r="BQ53" s="41"/>
      <c r="BR53" s="41"/>
      <c r="BS53" s="41"/>
      <c r="BT53" s="41"/>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c r="EO53" s="41"/>
      <c r="EP53" s="41"/>
      <c r="EQ53" s="41"/>
      <c r="ER53" s="41"/>
      <c r="ES53" s="41"/>
      <c r="ET53" s="41"/>
      <c r="EU53" s="41"/>
      <c r="EV53" s="41"/>
      <c r="EW53" s="41"/>
      <c r="EX53" s="41"/>
      <c r="EY53" s="41"/>
      <c r="EZ53" s="41"/>
      <c r="FA53" s="41"/>
      <c r="FB53" s="41"/>
      <c r="FC53" s="41"/>
      <c r="FD53" s="41"/>
      <c r="FE53" s="41"/>
      <c r="FF53" s="41"/>
      <c r="FG53" s="41"/>
      <c r="FH53" s="41"/>
      <c r="FI53" s="41"/>
      <c r="FJ53" s="41"/>
      <c r="FK53" s="41"/>
      <c r="FL53" s="41"/>
      <c r="FM53" s="41"/>
      <c r="FN53" s="41"/>
      <c r="FO53" s="41"/>
      <c r="FP53" s="41"/>
      <c r="FQ53" s="41"/>
      <c r="FR53" s="41"/>
      <c r="FS53" s="41"/>
      <c r="FT53" s="41"/>
      <c r="FU53" s="41"/>
      <c r="FV53" s="41"/>
      <c r="FW53" s="41"/>
      <c r="FX53" s="41"/>
      <c r="FY53" s="41"/>
      <c r="FZ53" s="41"/>
      <c r="GA53" s="41"/>
      <c r="GB53" s="41"/>
      <c r="GC53" s="41"/>
      <c r="GD53" s="41"/>
      <c r="GE53" s="41"/>
      <c r="GF53" s="41"/>
      <c r="GG53" s="41"/>
      <c r="GH53" s="41"/>
      <c r="GI53" s="41"/>
      <c r="GJ53" s="41"/>
      <c r="GK53" s="41"/>
      <c r="GL53" s="41"/>
      <c r="GM53" s="41"/>
      <c r="GN53" s="41"/>
      <c r="GO53" s="41"/>
      <c r="GP53" s="41"/>
      <c r="GQ53" s="41"/>
      <c r="GR53" s="41"/>
      <c r="GS53" s="41"/>
      <c r="GT53" s="41"/>
      <c r="GU53" s="41"/>
      <c r="GV53" s="41"/>
      <c r="GW53" s="41"/>
      <c r="GX53" s="41"/>
      <c r="GY53" s="41"/>
      <c r="GZ53" s="41"/>
      <c r="HA53" s="41"/>
      <c r="HB53" s="41"/>
      <c r="HC53" s="41"/>
      <c r="HD53" s="41"/>
      <c r="HE53" s="41"/>
      <c r="HF53" s="41"/>
      <c r="HG53" s="41"/>
      <c r="HH53" s="41"/>
      <c r="HI53" s="41"/>
      <c r="HJ53" s="41"/>
      <c r="HK53" s="41"/>
      <c r="HL53" s="41"/>
      <c r="HM53" s="41"/>
      <c r="HN53" s="41"/>
      <c r="HO53" s="41"/>
      <c r="HP53" s="41"/>
      <c r="HQ53" s="41"/>
      <c r="HR53" s="41"/>
      <c r="HS53" s="41"/>
      <c r="HT53" s="41"/>
      <c r="HU53" s="41"/>
      <c r="HV53" s="41"/>
      <c r="HW53" s="41"/>
      <c r="HX53" s="41"/>
      <c r="HY53" s="41"/>
      <c r="HZ53" s="41"/>
      <c r="IA53" s="41"/>
      <c r="IB53" s="41"/>
      <c r="IC53" s="41"/>
      <c r="ID53" s="41"/>
      <c r="IE53" s="41"/>
      <c r="IF53" s="41"/>
      <c r="IG53" s="41"/>
      <c r="IH53" s="41"/>
      <c r="II53" s="41"/>
      <c r="IJ53" s="41"/>
      <c r="IK53" s="41"/>
      <c r="IL53" s="41"/>
      <c r="IM53" s="41"/>
      <c r="IN53" s="41"/>
      <c r="IO53" s="41"/>
      <c r="IP53" s="41"/>
      <c r="IQ53" s="41"/>
      <c r="IR53" s="41"/>
      <c r="IS53" s="41"/>
    </row>
    <row r="54" spans="1:253" x14ac:dyDescent="0.25">
      <c r="A54" s="41" t="s">
        <v>559</v>
      </c>
      <c r="B54" s="41">
        <v>2</v>
      </c>
      <c r="C54" s="41" t="s">
        <v>37</v>
      </c>
      <c r="D54" s="159" t="s">
        <v>301</v>
      </c>
      <c r="E54" s="77">
        <v>74.8</v>
      </c>
      <c r="F54" s="78">
        <v>69</v>
      </c>
      <c r="G54" s="78">
        <v>95.24</v>
      </c>
      <c r="H54" s="79">
        <v>500000</v>
      </c>
      <c r="I54" s="80"/>
      <c r="J54" s="81">
        <f t="shared" si="2"/>
        <v>65.715599999999995</v>
      </c>
      <c r="K54" s="81">
        <v>70.45689999999999</v>
      </c>
      <c r="L54" s="41"/>
      <c r="M54" s="41"/>
      <c r="N54" s="41"/>
      <c r="O54" s="41"/>
      <c r="P54" s="82"/>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c r="EO54" s="41"/>
      <c r="EP54" s="41"/>
      <c r="EQ54" s="41"/>
      <c r="ER54" s="41"/>
      <c r="ES54" s="41"/>
      <c r="ET54" s="41"/>
      <c r="EU54" s="41"/>
      <c r="EV54" s="41"/>
      <c r="EW54" s="41"/>
      <c r="EX54" s="41"/>
      <c r="EY54" s="41"/>
      <c r="EZ54" s="41"/>
      <c r="FA54" s="41"/>
      <c r="FB54" s="41"/>
      <c r="FC54" s="41"/>
      <c r="FD54" s="41"/>
      <c r="FE54" s="41"/>
      <c r="FF54" s="41"/>
      <c r="FG54" s="41"/>
      <c r="FH54" s="41"/>
      <c r="FI54" s="41"/>
      <c r="FJ54" s="41"/>
      <c r="FK54" s="41"/>
      <c r="FL54" s="41"/>
      <c r="FM54" s="41"/>
      <c r="FN54" s="41"/>
      <c r="FO54" s="41"/>
      <c r="FP54" s="41"/>
      <c r="FQ54" s="41"/>
      <c r="FR54" s="41"/>
      <c r="FS54" s="41"/>
      <c r="FT54" s="41"/>
      <c r="FU54" s="41"/>
      <c r="FV54" s="41"/>
      <c r="FW54" s="41"/>
      <c r="FX54" s="41"/>
      <c r="FY54" s="41"/>
      <c r="FZ54" s="41"/>
      <c r="GA54" s="41"/>
      <c r="GB54" s="41"/>
      <c r="GC54" s="41"/>
      <c r="GD54" s="41"/>
      <c r="GE54" s="41"/>
      <c r="GF54" s="41"/>
      <c r="GG54" s="41"/>
      <c r="GH54" s="41"/>
      <c r="GI54" s="41"/>
      <c r="GJ54" s="41"/>
      <c r="GK54" s="41"/>
      <c r="GL54" s="41"/>
      <c r="GM54" s="41"/>
      <c r="GN54" s="41"/>
      <c r="GO54" s="41"/>
      <c r="GP54" s="41"/>
      <c r="GQ54" s="41"/>
      <c r="GR54" s="41"/>
      <c r="GS54" s="41"/>
      <c r="GT54" s="41"/>
      <c r="GU54" s="41"/>
      <c r="GV54" s="41"/>
      <c r="GW54" s="41"/>
      <c r="GX54" s="41"/>
      <c r="GY54" s="41"/>
      <c r="GZ54" s="41"/>
      <c r="HA54" s="41"/>
      <c r="HB54" s="41"/>
      <c r="HC54" s="41"/>
      <c r="HD54" s="41"/>
      <c r="HE54" s="41"/>
      <c r="HF54" s="41"/>
      <c r="HG54" s="41"/>
      <c r="HH54" s="41"/>
      <c r="HI54" s="41"/>
      <c r="HJ54" s="41"/>
      <c r="HK54" s="41"/>
      <c r="HL54" s="41"/>
      <c r="HM54" s="41"/>
      <c r="HN54" s="41"/>
      <c r="HO54" s="41"/>
      <c r="HP54" s="41"/>
      <c r="HQ54" s="41"/>
      <c r="HR54" s="41"/>
      <c r="HS54" s="41"/>
      <c r="HT54" s="41"/>
      <c r="HU54" s="41"/>
      <c r="HV54" s="41"/>
      <c r="HW54" s="41"/>
      <c r="HX54" s="41"/>
      <c r="HY54" s="41"/>
      <c r="HZ54" s="41"/>
      <c r="IA54" s="41"/>
      <c r="IB54" s="41"/>
      <c r="IC54" s="41"/>
      <c r="ID54" s="41"/>
      <c r="IE54" s="41"/>
      <c r="IF54" s="41"/>
      <c r="IG54" s="41"/>
      <c r="IH54" s="41"/>
      <c r="II54" s="41"/>
      <c r="IJ54" s="41"/>
      <c r="IK54" s="41"/>
      <c r="IL54" s="41"/>
      <c r="IM54" s="41"/>
      <c r="IN54" s="41"/>
      <c r="IO54" s="41"/>
      <c r="IP54" s="41"/>
      <c r="IQ54" s="41"/>
      <c r="IR54" s="41"/>
      <c r="IS54" s="41"/>
    </row>
    <row r="55" spans="1:253" x14ac:dyDescent="0.25">
      <c r="A55" s="41" t="s">
        <v>857</v>
      </c>
      <c r="B55" s="41">
        <v>2</v>
      </c>
      <c r="C55" s="41" t="s">
        <v>71</v>
      </c>
      <c r="D55" s="159" t="s">
        <v>319</v>
      </c>
      <c r="E55" s="77">
        <v>82.08</v>
      </c>
      <c r="F55" s="78">
        <v>90</v>
      </c>
      <c r="G55" s="78">
        <v>96</v>
      </c>
      <c r="H55" s="79">
        <v>500000</v>
      </c>
      <c r="I55" s="80"/>
      <c r="J55" s="81">
        <f t="shared" ref="J55" si="4">G55*F55/100</f>
        <v>86.4</v>
      </c>
      <c r="K55" s="81">
        <v>85.394100000000009</v>
      </c>
      <c r="L55" s="41"/>
      <c r="M55" s="41"/>
      <c r="N55" s="41"/>
      <c r="O55" s="41"/>
      <c r="P55" s="82"/>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c r="EO55" s="41"/>
      <c r="EP55" s="41"/>
      <c r="EQ55" s="41"/>
      <c r="ER55" s="41"/>
      <c r="ES55" s="41"/>
      <c r="ET55" s="41"/>
      <c r="EU55" s="41"/>
      <c r="EV55" s="41"/>
      <c r="EW55" s="41"/>
      <c r="EX55" s="41"/>
      <c r="EY55" s="41"/>
      <c r="EZ55" s="41"/>
      <c r="FA55" s="41"/>
      <c r="FB55" s="41"/>
      <c r="FC55" s="41"/>
      <c r="FD55" s="41"/>
      <c r="FE55" s="41"/>
      <c r="FF55" s="41"/>
      <c r="FG55" s="41"/>
      <c r="FH55" s="41"/>
      <c r="FI55" s="41"/>
      <c r="FJ55" s="41"/>
      <c r="FK55" s="41"/>
      <c r="FL55" s="41"/>
      <c r="FM55" s="41"/>
      <c r="FN55" s="41"/>
      <c r="FO55" s="41"/>
      <c r="FP55" s="41"/>
      <c r="FQ55" s="41"/>
      <c r="FR55" s="41"/>
      <c r="FS55" s="41"/>
      <c r="FT55" s="41"/>
      <c r="FU55" s="41"/>
      <c r="FV55" s="41"/>
      <c r="FW55" s="41"/>
      <c r="FX55" s="41"/>
      <c r="FY55" s="41"/>
      <c r="FZ55" s="41"/>
      <c r="GA55" s="41"/>
      <c r="GB55" s="41"/>
      <c r="GC55" s="41"/>
      <c r="GD55" s="41"/>
      <c r="GE55" s="41"/>
      <c r="GF55" s="41"/>
      <c r="GG55" s="41"/>
      <c r="GH55" s="41"/>
      <c r="GI55" s="41"/>
      <c r="GJ55" s="41"/>
      <c r="GK55" s="41"/>
      <c r="GL55" s="41"/>
      <c r="GM55" s="41"/>
      <c r="GN55" s="41"/>
      <c r="GO55" s="41"/>
      <c r="GP55" s="41"/>
      <c r="GQ55" s="41"/>
      <c r="GR55" s="41"/>
      <c r="GS55" s="41"/>
      <c r="GT55" s="41"/>
      <c r="GU55" s="41"/>
      <c r="GV55" s="41"/>
      <c r="GW55" s="41"/>
      <c r="GX55" s="41"/>
      <c r="GY55" s="41"/>
      <c r="GZ55" s="41"/>
      <c r="HA55" s="41"/>
      <c r="HB55" s="41"/>
      <c r="HC55" s="41"/>
      <c r="HD55" s="41"/>
      <c r="HE55" s="41"/>
      <c r="HF55" s="41"/>
      <c r="HG55" s="41"/>
      <c r="HH55" s="41"/>
      <c r="HI55" s="41"/>
      <c r="HJ55" s="41"/>
      <c r="HK55" s="41"/>
      <c r="HL55" s="41"/>
      <c r="HM55" s="41"/>
      <c r="HN55" s="41"/>
      <c r="HO55" s="41"/>
      <c r="HP55" s="41"/>
      <c r="HQ55" s="41"/>
      <c r="HR55" s="41"/>
      <c r="HS55" s="41"/>
      <c r="HT55" s="41"/>
      <c r="HU55" s="41"/>
      <c r="HV55" s="41"/>
      <c r="HW55" s="41"/>
      <c r="HX55" s="41"/>
      <c r="HY55" s="41"/>
      <c r="HZ55" s="41"/>
      <c r="IA55" s="41"/>
      <c r="IB55" s="41"/>
      <c r="IC55" s="41"/>
      <c r="ID55" s="41"/>
      <c r="IE55" s="41"/>
      <c r="IF55" s="41"/>
      <c r="IG55" s="41"/>
      <c r="IH55" s="41"/>
      <c r="II55" s="41"/>
      <c r="IJ55" s="41"/>
      <c r="IK55" s="41"/>
      <c r="IL55" s="41"/>
      <c r="IM55" s="41"/>
      <c r="IN55" s="41"/>
      <c r="IO55" s="41"/>
      <c r="IP55" s="41"/>
      <c r="IQ55" s="41"/>
      <c r="IR55" s="41"/>
      <c r="IS55" s="41"/>
    </row>
    <row r="56" spans="1:253" x14ac:dyDescent="0.25">
      <c r="A56" s="41" t="s">
        <v>823</v>
      </c>
      <c r="B56" s="41">
        <v>2</v>
      </c>
      <c r="C56" s="41" t="s">
        <v>824</v>
      </c>
      <c r="D56" s="159" t="s">
        <v>825</v>
      </c>
      <c r="E56" s="77">
        <v>53.39</v>
      </c>
      <c r="F56" s="78">
        <v>90</v>
      </c>
      <c r="G56" s="78">
        <v>96</v>
      </c>
      <c r="H56" s="79">
        <v>500000</v>
      </c>
      <c r="I56" s="80"/>
      <c r="J56" s="81">
        <f t="shared" si="2"/>
        <v>86.4</v>
      </c>
      <c r="K56" s="81">
        <v>85.394100000000009</v>
      </c>
      <c r="L56" s="41"/>
      <c r="M56" s="41"/>
      <c r="N56" s="41"/>
      <c r="O56" s="41"/>
      <c r="P56" s="82"/>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c r="EO56" s="41"/>
      <c r="EP56" s="41"/>
      <c r="EQ56" s="41"/>
      <c r="ER56" s="41"/>
      <c r="ES56" s="41"/>
      <c r="ET56" s="41"/>
      <c r="EU56" s="41"/>
      <c r="EV56" s="41"/>
      <c r="EW56" s="41"/>
      <c r="EX56" s="41"/>
      <c r="EY56" s="41"/>
      <c r="EZ56" s="41"/>
      <c r="FA56" s="41"/>
      <c r="FB56" s="41"/>
      <c r="FC56" s="41"/>
      <c r="FD56" s="41"/>
      <c r="FE56" s="41"/>
      <c r="FF56" s="41"/>
      <c r="FG56" s="41"/>
      <c r="FH56" s="41"/>
      <c r="FI56" s="41"/>
      <c r="FJ56" s="41"/>
      <c r="FK56" s="41"/>
      <c r="FL56" s="41"/>
      <c r="FM56" s="41"/>
      <c r="FN56" s="41"/>
      <c r="FO56" s="41"/>
      <c r="FP56" s="41"/>
      <c r="FQ56" s="41"/>
      <c r="FR56" s="41"/>
      <c r="FS56" s="41"/>
      <c r="FT56" s="41"/>
      <c r="FU56" s="41"/>
      <c r="FV56" s="41"/>
      <c r="FW56" s="41"/>
      <c r="FX56" s="41"/>
      <c r="FY56" s="41"/>
      <c r="FZ56" s="41"/>
      <c r="GA56" s="41"/>
      <c r="GB56" s="41"/>
      <c r="GC56" s="41"/>
      <c r="GD56" s="41"/>
      <c r="GE56" s="41"/>
      <c r="GF56" s="41"/>
      <c r="GG56" s="41"/>
      <c r="GH56" s="41"/>
      <c r="GI56" s="41"/>
      <c r="GJ56" s="41"/>
      <c r="GK56" s="41"/>
      <c r="GL56" s="41"/>
      <c r="GM56" s="41"/>
      <c r="GN56" s="41"/>
      <c r="GO56" s="41"/>
      <c r="GP56" s="41"/>
      <c r="GQ56" s="41"/>
      <c r="GR56" s="41"/>
      <c r="GS56" s="41"/>
      <c r="GT56" s="41"/>
      <c r="GU56" s="41"/>
      <c r="GV56" s="41"/>
      <c r="GW56" s="41"/>
      <c r="GX56" s="41"/>
      <c r="GY56" s="41"/>
      <c r="GZ56" s="41"/>
      <c r="HA56" s="41"/>
      <c r="HB56" s="41"/>
      <c r="HC56" s="41"/>
      <c r="HD56" s="41"/>
      <c r="HE56" s="41"/>
      <c r="HF56" s="41"/>
      <c r="HG56" s="41"/>
      <c r="HH56" s="41"/>
      <c r="HI56" s="41"/>
      <c r="HJ56" s="41"/>
      <c r="HK56" s="41"/>
      <c r="HL56" s="41"/>
      <c r="HM56" s="41"/>
      <c r="HN56" s="41"/>
      <c r="HO56" s="41"/>
      <c r="HP56" s="41"/>
      <c r="HQ56" s="41"/>
      <c r="HR56" s="41"/>
      <c r="HS56" s="41"/>
      <c r="HT56" s="41"/>
      <c r="HU56" s="41"/>
      <c r="HV56" s="41"/>
      <c r="HW56" s="41"/>
      <c r="HX56" s="41"/>
      <c r="HY56" s="41"/>
      <c r="HZ56" s="41"/>
      <c r="IA56" s="41"/>
      <c r="IB56" s="41"/>
      <c r="IC56" s="41"/>
      <c r="ID56" s="41"/>
      <c r="IE56" s="41"/>
      <c r="IF56" s="41"/>
      <c r="IG56" s="41"/>
      <c r="IH56" s="41"/>
      <c r="II56" s="41"/>
      <c r="IJ56" s="41"/>
      <c r="IK56" s="41"/>
      <c r="IL56" s="41"/>
      <c r="IM56" s="41"/>
      <c r="IN56" s="41"/>
      <c r="IO56" s="41"/>
      <c r="IP56" s="41"/>
      <c r="IQ56" s="41"/>
      <c r="IR56" s="41"/>
      <c r="IS56" s="41"/>
    </row>
    <row r="57" spans="1:253" s="62" customFormat="1" x14ac:dyDescent="0.25">
      <c r="A57" s="41" t="s">
        <v>901</v>
      </c>
      <c r="B57" s="41">
        <v>2</v>
      </c>
      <c r="C57" s="41" t="s">
        <v>899</v>
      </c>
      <c r="D57" s="159" t="s">
        <v>900</v>
      </c>
      <c r="E57" s="77">
        <v>66.150000000000006</v>
      </c>
      <c r="F57" s="101">
        <v>92</v>
      </c>
      <c r="G57" s="78">
        <v>94.35</v>
      </c>
      <c r="H57" s="79">
        <v>1055000</v>
      </c>
      <c r="I57" s="102"/>
      <c r="J57" s="81">
        <f t="shared" ref="J57" si="5">G57*F57/100</f>
        <v>86.801999999999992</v>
      </c>
      <c r="K57" s="81">
        <v>86.801999999999992</v>
      </c>
      <c r="L57" s="41"/>
      <c r="M57" s="41"/>
      <c r="N57" s="41"/>
      <c r="O57" s="41"/>
      <c r="P57" s="82"/>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c r="EO57" s="41"/>
      <c r="EP57" s="41"/>
      <c r="EQ57" s="41"/>
      <c r="ER57" s="41"/>
      <c r="ES57" s="41"/>
      <c r="ET57" s="41"/>
      <c r="EU57" s="41"/>
      <c r="EV57" s="41"/>
      <c r="EW57" s="41"/>
      <c r="EX57" s="41"/>
      <c r="EY57" s="41"/>
      <c r="EZ57" s="41"/>
      <c r="FA57" s="41"/>
      <c r="FB57" s="41"/>
      <c r="FC57" s="41"/>
      <c r="FD57" s="41"/>
      <c r="FE57" s="41"/>
      <c r="FF57" s="41"/>
      <c r="FG57" s="41"/>
      <c r="FH57" s="41"/>
      <c r="FI57" s="41"/>
      <c r="FJ57" s="41"/>
      <c r="FK57" s="41"/>
      <c r="FL57" s="41"/>
      <c r="FM57" s="41"/>
      <c r="FN57" s="41"/>
      <c r="FO57" s="41"/>
      <c r="FP57" s="41"/>
      <c r="FQ57" s="41"/>
      <c r="FR57" s="41"/>
      <c r="FS57" s="41"/>
      <c r="FT57" s="41"/>
      <c r="FU57" s="41"/>
      <c r="FV57" s="41"/>
      <c r="FW57" s="41"/>
      <c r="FX57" s="41"/>
      <c r="FY57" s="41"/>
      <c r="FZ57" s="41"/>
      <c r="GA57" s="41"/>
      <c r="GB57" s="41"/>
      <c r="GC57" s="41"/>
      <c r="GD57" s="41"/>
      <c r="GE57" s="41"/>
      <c r="GF57" s="41"/>
      <c r="GG57" s="41"/>
      <c r="GH57" s="41"/>
      <c r="GI57" s="41"/>
      <c r="GJ57" s="41"/>
      <c r="GK57" s="41"/>
      <c r="GL57" s="41"/>
      <c r="GM57" s="41"/>
      <c r="GN57" s="41"/>
      <c r="GO57" s="41"/>
      <c r="GP57" s="41"/>
      <c r="GQ57" s="41"/>
      <c r="GR57" s="41"/>
      <c r="GS57" s="41"/>
      <c r="GT57" s="41"/>
      <c r="GU57" s="41"/>
      <c r="GV57" s="41"/>
      <c r="GW57" s="41"/>
      <c r="GX57" s="41"/>
      <c r="GY57" s="41"/>
      <c r="GZ57" s="41"/>
      <c r="HA57" s="41"/>
      <c r="HB57" s="41"/>
      <c r="HC57" s="41"/>
      <c r="HD57" s="41"/>
      <c r="HE57" s="41"/>
      <c r="HF57" s="41"/>
      <c r="HG57" s="41"/>
      <c r="HH57" s="41"/>
      <c r="HI57" s="41"/>
      <c r="HJ57" s="41"/>
      <c r="HK57" s="41"/>
      <c r="HL57" s="41"/>
      <c r="HM57" s="41"/>
      <c r="HN57" s="41"/>
      <c r="HO57" s="41"/>
      <c r="HP57" s="41"/>
      <c r="HQ57" s="41"/>
      <c r="HR57" s="41"/>
      <c r="HS57" s="41"/>
      <c r="HT57" s="41"/>
      <c r="HU57" s="41"/>
      <c r="HV57" s="41"/>
      <c r="HW57" s="41"/>
      <c r="HX57" s="41"/>
      <c r="HY57" s="41"/>
      <c r="HZ57" s="41"/>
      <c r="IA57" s="41"/>
      <c r="IB57" s="41"/>
      <c r="IC57" s="41"/>
      <c r="ID57" s="41"/>
      <c r="IE57" s="41"/>
      <c r="IF57" s="41"/>
      <c r="IG57" s="41"/>
      <c r="IH57" s="41"/>
      <c r="II57" s="41"/>
      <c r="IJ57" s="41"/>
      <c r="IK57" s="41"/>
      <c r="IL57" s="41"/>
      <c r="IM57" s="41"/>
      <c r="IN57" s="41"/>
      <c r="IO57" s="41"/>
      <c r="IP57" s="41"/>
      <c r="IQ57" s="41"/>
      <c r="IR57" s="41"/>
      <c r="IS57" s="41"/>
    </row>
    <row r="58" spans="1:253" s="62" customFormat="1" x14ac:dyDescent="0.25">
      <c r="A58" s="41" t="s">
        <v>858</v>
      </c>
      <c r="B58" s="41">
        <v>2</v>
      </c>
      <c r="C58" s="41" t="s">
        <v>826</v>
      </c>
      <c r="D58" s="159" t="s">
        <v>827</v>
      </c>
      <c r="E58" s="77">
        <v>44.72239975450082</v>
      </c>
      <c r="F58" s="101">
        <v>92</v>
      </c>
      <c r="G58" s="78">
        <v>94.35</v>
      </c>
      <c r="H58" s="79">
        <v>1055000</v>
      </c>
      <c r="I58" s="102"/>
      <c r="J58" s="81">
        <f t="shared" si="2"/>
        <v>86.801999999999992</v>
      </c>
      <c r="K58" s="81">
        <v>86.801999999999992</v>
      </c>
      <c r="L58" s="41"/>
      <c r="M58" s="41"/>
      <c r="N58" s="41"/>
      <c r="O58" s="41"/>
      <c r="P58" s="82"/>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c r="EO58" s="41"/>
      <c r="EP58" s="41"/>
      <c r="EQ58" s="41"/>
      <c r="ER58" s="41"/>
      <c r="ES58" s="41"/>
      <c r="ET58" s="41"/>
      <c r="EU58" s="41"/>
      <c r="EV58" s="41"/>
      <c r="EW58" s="41"/>
      <c r="EX58" s="41"/>
      <c r="EY58" s="41"/>
      <c r="EZ58" s="41"/>
      <c r="FA58" s="41"/>
      <c r="FB58" s="41"/>
      <c r="FC58" s="41"/>
      <c r="FD58" s="41"/>
      <c r="FE58" s="41"/>
      <c r="FF58" s="41"/>
      <c r="FG58" s="41"/>
      <c r="FH58" s="41"/>
      <c r="FI58" s="41"/>
      <c r="FJ58" s="41"/>
      <c r="FK58" s="41"/>
      <c r="FL58" s="41"/>
      <c r="FM58" s="41"/>
      <c r="FN58" s="41"/>
      <c r="FO58" s="41"/>
      <c r="FP58" s="41"/>
      <c r="FQ58" s="41"/>
      <c r="FR58" s="41"/>
      <c r="FS58" s="41"/>
      <c r="FT58" s="41"/>
      <c r="FU58" s="41"/>
      <c r="FV58" s="41"/>
      <c r="FW58" s="41"/>
      <c r="FX58" s="41"/>
      <c r="FY58" s="41"/>
      <c r="FZ58" s="41"/>
      <c r="GA58" s="41"/>
      <c r="GB58" s="41"/>
      <c r="GC58" s="41"/>
      <c r="GD58" s="41"/>
      <c r="GE58" s="41"/>
      <c r="GF58" s="41"/>
      <c r="GG58" s="41"/>
      <c r="GH58" s="41"/>
      <c r="GI58" s="41"/>
      <c r="GJ58" s="41"/>
      <c r="GK58" s="41"/>
      <c r="GL58" s="41"/>
      <c r="GM58" s="41"/>
      <c r="GN58" s="41"/>
      <c r="GO58" s="41"/>
      <c r="GP58" s="41"/>
      <c r="GQ58" s="41"/>
      <c r="GR58" s="41"/>
      <c r="GS58" s="41"/>
      <c r="GT58" s="41"/>
      <c r="GU58" s="41"/>
      <c r="GV58" s="41"/>
      <c r="GW58" s="41"/>
      <c r="GX58" s="41"/>
      <c r="GY58" s="41"/>
      <c r="GZ58" s="41"/>
      <c r="HA58" s="41"/>
      <c r="HB58" s="41"/>
      <c r="HC58" s="41"/>
      <c r="HD58" s="41"/>
      <c r="HE58" s="41"/>
      <c r="HF58" s="41"/>
      <c r="HG58" s="41"/>
      <c r="HH58" s="41"/>
      <c r="HI58" s="41"/>
      <c r="HJ58" s="41"/>
      <c r="HK58" s="41"/>
      <c r="HL58" s="41"/>
      <c r="HM58" s="41"/>
      <c r="HN58" s="41"/>
      <c r="HO58" s="41"/>
      <c r="HP58" s="41"/>
      <c r="HQ58" s="41"/>
      <c r="HR58" s="41"/>
      <c r="HS58" s="41"/>
      <c r="HT58" s="41"/>
      <c r="HU58" s="41"/>
      <c r="HV58" s="41"/>
      <c r="HW58" s="41"/>
      <c r="HX58" s="41"/>
      <c r="HY58" s="41"/>
      <c r="HZ58" s="41"/>
      <c r="IA58" s="41"/>
      <c r="IB58" s="41"/>
      <c r="IC58" s="41"/>
      <c r="ID58" s="41"/>
      <c r="IE58" s="41"/>
      <c r="IF58" s="41"/>
      <c r="IG58" s="41"/>
      <c r="IH58" s="41"/>
      <c r="II58" s="41"/>
      <c r="IJ58" s="41"/>
      <c r="IK58" s="41"/>
      <c r="IL58" s="41"/>
      <c r="IM58" s="41"/>
      <c r="IN58" s="41"/>
      <c r="IO58" s="41"/>
      <c r="IP58" s="41"/>
      <c r="IQ58" s="41"/>
      <c r="IR58" s="41"/>
      <c r="IS58" s="41"/>
    </row>
    <row r="59" spans="1:253" x14ac:dyDescent="0.25">
      <c r="A59" s="50" t="s">
        <v>517</v>
      </c>
      <c r="B59" s="50">
        <v>1</v>
      </c>
      <c r="C59" s="50" t="s">
        <v>19</v>
      </c>
      <c r="D59" s="155" t="s">
        <v>279</v>
      </c>
      <c r="E59" s="51">
        <v>12</v>
      </c>
      <c r="F59" s="39">
        <v>85</v>
      </c>
      <c r="G59" s="39">
        <v>80</v>
      </c>
      <c r="H59" s="40">
        <v>825000</v>
      </c>
      <c r="J59" s="53">
        <f t="shared" si="2"/>
        <v>68</v>
      </c>
      <c r="K59" s="53">
        <v>68</v>
      </c>
      <c r="M59" s="50" t="s">
        <v>371</v>
      </c>
      <c r="N59" s="50" t="s">
        <v>372</v>
      </c>
      <c r="P59" s="85"/>
    </row>
    <row r="60" spans="1:253" x14ac:dyDescent="0.25">
      <c r="A60" s="50" t="s">
        <v>859</v>
      </c>
      <c r="B60" s="50">
        <v>1</v>
      </c>
      <c r="C60" s="50" t="s">
        <v>52</v>
      </c>
      <c r="D60" s="155" t="s">
        <v>322</v>
      </c>
      <c r="E60" s="51">
        <v>16.149999999999999</v>
      </c>
      <c r="F60" s="39">
        <v>95</v>
      </c>
      <c r="G60" s="39">
        <v>80</v>
      </c>
      <c r="H60" s="40">
        <v>191000</v>
      </c>
      <c r="J60" s="53">
        <f t="shared" si="2"/>
        <v>76</v>
      </c>
      <c r="K60" s="53">
        <v>76</v>
      </c>
      <c r="M60" s="50" t="s">
        <v>229</v>
      </c>
      <c r="N60" s="50" t="s">
        <v>228</v>
      </c>
      <c r="P60" s="85"/>
    </row>
    <row r="61" spans="1:253" x14ac:dyDescent="0.25">
      <c r="A61" s="63" t="s">
        <v>515</v>
      </c>
      <c r="B61" s="63">
        <v>3</v>
      </c>
      <c r="C61" s="63" t="s">
        <v>433</v>
      </c>
      <c r="D61" s="162" t="s">
        <v>434</v>
      </c>
      <c r="E61" s="95">
        <v>18.649999999999999</v>
      </c>
      <c r="F61" s="96">
        <v>91</v>
      </c>
      <c r="G61" s="96">
        <v>93</v>
      </c>
      <c r="H61" s="97">
        <v>210000</v>
      </c>
      <c r="I61" s="98"/>
      <c r="J61" s="99">
        <f t="shared" si="2"/>
        <v>84.63</v>
      </c>
      <c r="K61" s="99">
        <v>84.63</v>
      </c>
      <c r="L61" s="63"/>
      <c r="M61" s="63"/>
      <c r="N61" s="63"/>
      <c r="O61" s="63"/>
      <c r="P61" s="100"/>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c r="ES61" s="63"/>
      <c r="ET61" s="63"/>
      <c r="EU61" s="63"/>
      <c r="EV61" s="63"/>
      <c r="EW61" s="63"/>
      <c r="EX61" s="63"/>
      <c r="EY61" s="63"/>
      <c r="EZ61" s="63"/>
      <c r="FA61" s="63"/>
      <c r="FB61" s="63"/>
      <c r="FC61" s="63"/>
      <c r="FD61" s="63"/>
      <c r="FE61" s="63"/>
      <c r="FF61" s="63"/>
      <c r="FG61" s="63"/>
      <c r="FH61" s="63"/>
      <c r="FI61" s="63"/>
      <c r="FJ61" s="63"/>
      <c r="FK61" s="63"/>
      <c r="FL61" s="63"/>
      <c r="FM61" s="63"/>
      <c r="FN61" s="63"/>
      <c r="FO61" s="63"/>
      <c r="FP61" s="63"/>
      <c r="FQ61" s="63"/>
      <c r="FR61" s="63"/>
      <c r="FS61" s="63"/>
      <c r="FT61" s="63"/>
      <c r="FU61" s="63"/>
      <c r="FV61" s="63"/>
      <c r="FW61" s="63"/>
      <c r="FX61" s="63"/>
      <c r="FY61" s="63"/>
      <c r="FZ61" s="63"/>
      <c r="GA61" s="63"/>
      <c r="GB61" s="63"/>
      <c r="GC61" s="63"/>
      <c r="GD61" s="63"/>
      <c r="GE61" s="63"/>
      <c r="GF61" s="63"/>
      <c r="GG61" s="63"/>
      <c r="GH61" s="63"/>
      <c r="GI61" s="63"/>
      <c r="GJ61" s="63"/>
      <c r="GK61" s="63"/>
      <c r="GL61" s="63"/>
      <c r="GM61" s="63"/>
      <c r="GN61" s="63"/>
      <c r="GO61" s="63"/>
      <c r="GP61" s="63"/>
      <c r="GQ61" s="63"/>
      <c r="GR61" s="63"/>
      <c r="GS61" s="63"/>
      <c r="GT61" s="63"/>
      <c r="GU61" s="63"/>
      <c r="GV61" s="63"/>
      <c r="GW61" s="63"/>
      <c r="GX61" s="63"/>
      <c r="GY61" s="63"/>
      <c r="GZ61" s="63"/>
      <c r="HA61" s="63"/>
      <c r="HB61" s="63"/>
      <c r="HC61" s="63"/>
      <c r="HD61" s="63"/>
      <c r="HE61" s="63"/>
      <c r="HF61" s="63"/>
      <c r="HG61" s="63"/>
      <c r="HH61" s="63"/>
      <c r="HI61" s="63"/>
      <c r="HJ61" s="63"/>
      <c r="HK61" s="63"/>
      <c r="HL61" s="63"/>
      <c r="HM61" s="63"/>
      <c r="HN61" s="63"/>
      <c r="HO61" s="63"/>
      <c r="HP61" s="63"/>
      <c r="HQ61" s="63"/>
      <c r="HR61" s="63"/>
      <c r="HS61" s="63"/>
      <c r="HT61" s="63"/>
      <c r="HU61" s="63"/>
      <c r="HV61" s="63"/>
      <c r="HW61" s="63"/>
      <c r="HX61" s="63"/>
      <c r="HY61" s="63"/>
      <c r="HZ61" s="63"/>
      <c r="IA61" s="63"/>
      <c r="IB61" s="63"/>
      <c r="IC61" s="63"/>
      <c r="ID61" s="63"/>
      <c r="IE61" s="63"/>
      <c r="IF61" s="63"/>
      <c r="IG61" s="63"/>
      <c r="IH61" s="63"/>
      <c r="II61" s="63"/>
      <c r="IJ61" s="63"/>
      <c r="IK61" s="63"/>
      <c r="IL61" s="63"/>
      <c r="IM61" s="63"/>
      <c r="IN61" s="63"/>
      <c r="IO61" s="63"/>
      <c r="IP61" s="63"/>
      <c r="IQ61" s="63"/>
      <c r="IR61" s="63"/>
      <c r="IS61" s="63"/>
    </row>
    <row r="62" spans="1:253" x14ac:dyDescent="0.25">
      <c r="A62" s="63" t="s">
        <v>860</v>
      </c>
      <c r="B62" s="63">
        <v>3</v>
      </c>
      <c r="C62" s="63" t="s">
        <v>99</v>
      </c>
      <c r="D62" s="162" t="s">
        <v>327</v>
      </c>
      <c r="E62" s="95">
        <v>27.06</v>
      </c>
      <c r="F62" s="96">
        <v>50</v>
      </c>
      <c r="G62" s="96">
        <v>36.93</v>
      </c>
      <c r="H62" s="172">
        <v>166800</v>
      </c>
      <c r="I62" s="138"/>
      <c r="J62" s="136">
        <f t="shared" si="2"/>
        <v>18.465</v>
      </c>
      <c r="K62" s="136">
        <v>18.465</v>
      </c>
      <c r="L62" s="134"/>
      <c r="M62" s="134"/>
      <c r="N62" s="134"/>
      <c r="O62" s="134"/>
      <c r="P62" s="130"/>
      <c r="Q62" s="134"/>
      <c r="R62" s="134"/>
      <c r="S62" s="134"/>
      <c r="T62" s="134"/>
      <c r="U62" s="134"/>
      <c r="V62" s="134"/>
      <c r="W62" s="134"/>
      <c r="X62" s="134"/>
      <c r="Y62" s="134"/>
      <c r="Z62" s="134"/>
      <c r="AA62" s="134"/>
      <c r="AB62" s="134"/>
      <c r="AC62" s="134"/>
      <c r="AD62" s="134"/>
      <c r="AE62" s="134"/>
      <c r="AF62" s="134"/>
      <c r="AG62" s="134"/>
      <c r="AH62" s="134"/>
      <c r="AI62" s="134"/>
      <c r="AJ62" s="134"/>
      <c r="AK62" s="134"/>
      <c r="AL62" s="134"/>
      <c r="AM62" s="134"/>
      <c r="AN62" s="134"/>
      <c r="AO62" s="134"/>
      <c r="AP62" s="134"/>
      <c r="AQ62" s="134"/>
      <c r="AR62" s="134"/>
      <c r="AS62" s="134"/>
      <c r="AT62" s="134"/>
      <c r="AU62" s="134"/>
      <c r="AV62" s="134"/>
      <c r="AW62" s="134"/>
      <c r="AX62" s="134"/>
      <c r="AY62" s="134"/>
      <c r="AZ62" s="134"/>
      <c r="BA62" s="134"/>
      <c r="BB62" s="134"/>
      <c r="BC62" s="134"/>
      <c r="BD62" s="134"/>
      <c r="BE62" s="134"/>
      <c r="BF62" s="134"/>
      <c r="BG62" s="134"/>
      <c r="BH62" s="134"/>
      <c r="BI62" s="134"/>
      <c r="BJ62" s="134"/>
      <c r="BK62" s="134"/>
      <c r="BL62" s="134"/>
      <c r="BM62" s="134"/>
      <c r="BN62" s="134"/>
      <c r="BO62" s="134"/>
      <c r="BP62" s="134"/>
      <c r="BQ62" s="134"/>
      <c r="BR62" s="134"/>
      <c r="BS62" s="134"/>
      <c r="BT62" s="134"/>
      <c r="BU62" s="134"/>
      <c r="BV62" s="134"/>
      <c r="BW62" s="134"/>
      <c r="BX62" s="134"/>
      <c r="BY62" s="134"/>
      <c r="BZ62" s="134"/>
      <c r="CA62" s="134"/>
      <c r="CB62" s="134"/>
      <c r="CC62" s="134"/>
      <c r="CD62" s="134"/>
      <c r="CE62" s="134"/>
      <c r="CF62" s="134"/>
      <c r="CG62" s="134"/>
      <c r="CH62" s="134"/>
      <c r="CI62" s="134"/>
      <c r="CJ62" s="134"/>
      <c r="CK62" s="134"/>
      <c r="CL62" s="134"/>
      <c r="CM62" s="134"/>
      <c r="CN62" s="134"/>
      <c r="CO62" s="134"/>
      <c r="CP62" s="134"/>
      <c r="CQ62" s="134"/>
      <c r="CR62" s="134"/>
      <c r="CS62" s="134"/>
      <c r="CT62" s="134"/>
      <c r="CU62" s="134"/>
      <c r="CV62" s="134"/>
      <c r="CW62" s="134"/>
      <c r="CX62" s="134"/>
      <c r="CY62" s="134"/>
      <c r="CZ62" s="134"/>
      <c r="DA62" s="134"/>
      <c r="DB62" s="134"/>
      <c r="DC62" s="134"/>
      <c r="DD62" s="134"/>
      <c r="DE62" s="134"/>
      <c r="DF62" s="134"/>
      <c r="DG62" s="134"/>
      <c r="DH62" s="134"/>
      <c r="DI62" s="134"/>
      <c r="DJ62" s="134"/>
      <c r="DK62" s="134"/>
      <c r="DL62" s="134"/>
      <c r="DM62" s="134"/>
      <c r="DN62" s="134"/>
      <c r="DO62" s="134"/>
      <c r="DP62" s="134"/>
      <c r="DQ62" s="134"/>
      <c r="DR62" s="134"/>
      <c r="DS62" s="134"/>
      <c r="DT62" s="134"/>
      <c r="DU62" s="134"/>
      <c r="DV62" s="134"/>
      <c r="DW62" s="134"/>
      <c r="DX62" s="134"/>
      <c r="DY62" s="134"/>
      <c r="DZ62" s="134"/>
      <c r="EA62" s="134"/>
      <c r="EB62" s="134"/>
      <c r="EC62" s="134"/>
      <c r="ED62" s="134"/>
      <c r="EE62" s="134"/>
      <c r="EF62" s="134"/>
      <c r="EG62" s="134"/>
      <c r="EH62" s="134"/>
      <c r="EI62" s="134"/>
      <c r="EJ62" s="134"/>
      <c r="EK62" s="134"/>
      <c r="EL62" s="134"/>
      <c r="EM62" s="134"/>
      <c r="EN62" s="134"/>
      <c r="EO62" s="134"/>
      <c r="EP62" s="134"/>
      <c r="EQ62" s="134"/>
      <c r="ER62" s="134"/>
      <c r="ES62" s="134"/>
      <c r="ET62" s="134"/>
      <c r="EU62" s="134"/>
      <c r="EV62" s="134"/>
      <c r="EW62" s="134"/>
      <c r="EX62" s="134"/>
      <c r="EY62" s="134"/>
      <c r="EZ62" s="134"/>
      <c r="FA62" s="134"/>
      <c r="FB62" s="134"/>
      <c r="FC62" s="134"/>
      <c r="FD62" s="134"/>
      <c r="FE62" s="134"/>
      <c r="FF62" s="134"/>
      <c r="FG62" s="134"/>
      <c r="FH62" s="134"/>
      <c r="FI62" s="134"/>
      <c r="FJ62" s="134"/>
      <c r="FK62" s="134"/>
      <c r="FL62" s="134"/>
      <c r="FM62" s="134"/>
      <c r="FN62" s="134"/>
      <c r="FO62" s="134"/>
      <c r="FP62" s="134"/>
      <c r="FQ62" s="134"/>
      <c r="FR62" s="134"/>
      <c r="FS62" s="134"/>
      <c r="FT62" s="134"/>
      <c r="FU62" s="134"/>
      <c r="FV62" s="134"/>
      <c r="FW62" s="134"/>
      <c r="FX62" s="134"/>
      <c r="FY62" s="134"/>
      <c r="FZ62" s="134"/>
      <c r="GA62" s="134"/>
      <c r="GB62" s="134"/>
      <c r="GC62" s="134"/>
      <c r="GD62" s="134"/>
      <c r="GE62" s="134"/>
      <c r="GF62" s="134"/>
      <c r="GG62" s="134"/>
      <c r="GH62" s="134"/>
      <c r="GI62" s="134"/>
      <c r="GJ62" s="134"/>
      <c r="GK62" s="134"/>
      <c r="GL62" s="134"/>
      <c r="GM62" s="134"/>
      <c r="GN62" s="134"/>
      <c r="GO62" s="134"/>
      <c r="GP62" s="134"/>
      <c r="GQ62" s="134"/>
      <c r="GR62" s="134"/>
      <c r="GS62" s="134"/>
      <c r="GT62" s="134"/>
      <c r="GU62" s="134"/>
      <c r="GV62" s="134"/>
      <c r="GW62" s="134"/>
      <c r="GX62" s="134"/>
      <c r="GY62" s="134"/>
      <c r="GZ62" s="134"/>
      <c r="HA62" s="134"/>
      <c r="HB62" s="134"/>
      <c r="HC62" s="134"/>
      <c r="HD62" s="134"/>
      <c r="HE62" s="134"/>
      <c r="HF62" s="134"/>
      <c r="HG62" s="134"/>
      <c r="HH62" s="134"/>
      <c r="HI62" s="134"/>
      <c r="HJ62" s="134"/>
      <c r="HK62" s="134"/>
      <c r="HL62" s="134"/>
      <c r="HM62" s="134"/>
      <c r="HN62" s="134"/>
      <c r="HO62" s="134"/>
      <c r="HP62" s="134"/>
      <c r="HQ62" s="134"/>
      <c r="HR62" s="134"/>
      <c r="HS62" s="134"/>
      <c r="HT62" s="134"/>
      <c r="HU62" s="134"/>
      <c r="HV62" s="134"/>
      <c r="HW62" s="134"/>
      <c r="HX62" s="134"/>
      <c r="HY62" s="134"/>
      <c r="HZ62" s="134"/>
      <c r="IA62" s="134"/>
      <c r="IB62" s="134"/>
      <c r="IC62" s="134"/>
      <c r="ID62" s="134"/>
      <c r="IE62" s="134"/>
      <c r="IF62" s="134"/>
      <c r="IG62" s="134"/>
      <c r="IH62" s="134"/>
      <c r="II62" s="134"/>
      <c r="IJ62" s="134"/>
      <c r="IK62" s="134"/>
      <c r="IL62" s="134"/>
      <c r="IM62" s="134"/>
      <c r="IN62" s="134"/>
      <c r="IO62" s="134"/>
      <c r="IP62" s="134"/>
      <c r="IQ62" s="134"/>
      <c r="IR62" s="134"/>
      <c r="IS62" s="134"/>
    </row>
    <row r="63" spans="1:253" s="110" customFormat="1" x14ac:dyDescent="0.25">
      <c r="A63" s="50" t="s">
        <v>567</v>
      </c>
      <c r="B63" s="50">
        <v>1</v>
      </c>
      <c r="C63" s="50" t="s">
        <v>472</v>
      </c>
      <c r="D63" s="155" t="s">
        <v>471</v>
      </c>
      <c r="E63" s="83">
        <v>25.14</v>
      </c>
      <c r="F63" s="39">
        <v>77</v>
      </c>
      <c r="G63" s="39">
        <v>95.92</v>
      </c>
      <c r="H63" s="40">
        <v>2315400</v>
      </c>
      <c r="I63" s="84"/>
      <c r="J63" s="53">
        <f t="shared" si="2"/>
        <v>73.858400000000003</v>
      </c>
      <c r="K63" s="53">
        <v>73.561900000000009</v>
      </c>
      <c r="L63" s="50"/>
      <c r="M63" s="50"/>
      <c r="N63" s="50"/>
      <c r="O63" s="50"/>
      <c r="P63" s="85"/>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c r="BP63" s="50"/>
      <c r="BQ63" s="50"/>
      <c r="BR63" s="50"/>
      <c r="BS63" s="50"/>
      <c r="BT63" s="50"/>
      <c r="BU63" s="50"/>
      <c r="BV63" s="50"/>
      <c r="BW63" s="50"/>
      <c r="BX63" s="50"/>
      <c r="BY63" s="50"/>
      <c r="BZ63" s="50"/>
      <c r="CA63" s="50"/>
      <c r="CB63" s="50"/>
      <c r="CC63" s="50"/>
      <c r="CD63" s="50"/>
      <c r="CE63" s="50"/>
      <c r="CF63" s="50"/>
      <c r="CG63" s="50"/>
      <c r="CH63" s="50"/>
      <c r="CI63" s="50"/>
      <c r="CJ63" s="50"/>
      <c r="CK63" s="50"/>
      <c r="CL63" s="50"/>
      <c r="CM63" s="50"/>
      <c r="CN63" s="50"/>
      <c r="CO63" s="50"/>
      <c r="CP63" s="50"/>
      <c r="CQ63" s="50"/>
      <c r="CR63" s="50"/>
      <c r="CS63" s="50"/>
      <c r="CT63" s="50"/>
      <c r="CU63" s="50"/>
      <c r="CV63" s="50"/>
      <c r="CW63" s="50"/>
      <c r="CX63" s="50"/>
      <c r="CY63" s="50"/>
      <c r="CZ63" s="50"/>
      <c r="DA63" s="50"/>
      <c r="DB63" s="50"/>
      <c r="DC63" s="50"/>
      <c r="DD63" s="50"/>
      <c r="DE63" s="50"/>
      <c r="DF63" s="50"/>
      <c r="DG63" s="50"/>
      <c r="DH63" s="50"/>
      <c r="DI63" s="50"/>
      <c r="DJ63" s="50"/>
      <c r="DK63" s="50"/>
      <c r="DL63" s="50"/>
      <c r="DM63" s="50"/>
      <c r="DN63" s="50"/>
      <c r="DO63" s="50"/>
      <c r="DP63" s="50"/>
      <c r="DQ63" s="50"/>
      <c r="DR63" s="50"/>
      <c r="DS63" s="50"/>
      <c r="DT63" s="50"/>
      <c r="DU63" s="50"/>
      <c r="DV63" s="50"/>
      <c r="DW63" s="50"/>
      <c r="DX63" s="50"/>
      <c r="DY63" s="50"/>
      <c r="DZ63" s="50"/>
      <c r="EA63" s="50"/>
      <c r="EB63" s="50"/>
      <c r="EC63" s="50"/>
      <c r="ED63" s="50"/>
      <c r="EE63" s="50"/>
      <c r="EF63" s="50"/>
      <c r="EG63" s="50"/>
      <c r="EH63" s="50"/>
      <c r="EI63" s="50"/>
      <c r="EJ63" s="50"/>
      <c r="EK63" s="50"/>
      <c r="EL63" s="50"/>
      <c r="EM63" s="50"/>
      <c r="EN63" s="50"/>
      <c r="EO63" s="50"/>
      <c r="EP63" s="50"/>
      <c r="EQ63" s="50"/>
      <c r="ER63" s="50"/>
      <c r="ES63" s="50"/>
      <c r="ET63" s="50"/>
      <c r="EU63" s="50"/>
      <c r="EV63" s="50"/>
      <c r="EW63" s="50"/>
      <c r="EX63" s="50"/>
      <c r="EY63" s="50"/>
      <c r="EZ63" s="50"/>
      <c r="FA63" s="50"/>
      <c r="FB63" s="50"/>
      <c r="FC63" s="50"/>
      <c r="FD63" s="50"/>
      <c r="FE63" s="50"/>
      <c r="FF63" s="50"/>
      <c r="FG63" s="50"/>
      <c r="FH63" s="50"/>
      <c r="FI63" s="50"/>
      <c r="FJ63" s="50"/>
      <c r="FK63" s="50"/>
      <c r="FL63" s="50"/>
      <c r="FM63" s="50"/>
      <c r="FN63" s="50"/>
      <c r="FO63" s="50"/>
      <c r="FP63" s="50"/>
      <c r="FQ63" s="50"/>
      <c r="FR63" s="50"/>
      <c r="FS63" s="50"/>
      <c r="FT63" s="50"/>
      <c r="FU63" s="50"/>
      <c r="FV63" s="50"/>
      <c r="FW63" s="50"/>
      <c r="FX63" s="50"/>
      <c r="FY63" s="50"/>
      <c r="FZ63" s="50"/>
      <c r="GA63" s="50"/>
      <c r="GB63" s="50"/>
      <c r="GC63" s="50"/>
      <c r="GD63" s="50"/>
      <c r="GE63" s="50"/>
      <c r="GF63" s="50"/>
      <c r="GG63" s="50"/>
      <c r="GH63" s="50"/>
      <c r="GI63" s="50"/>
      <c r="GJ63" s="50"/>
      <c r="GK63" s="50"/>
      <c r="GL63" s="50"/>
      <c r="GM63" s="50"/>
      <c r="GN63" s="50"/>
      <c r="GO63" s="50"/>
      <c r="GP63" s="50"/>
      <c r="GQ63" s="50"/>
      <c r="GR63" s="50"/>
      <c r="GS63" s="50"/>
      <c r="GT63" s="50"/>
      <c r="GU63" s="50"/>
      <c r="GV63" s="50"/>
      <c r="GW63" s="50"/>
      <c r="GX63" s="50"/>
      <c r="GY63" s="50"/>
      <c r="GZ63" s="50"/>
      <c r="HA63" s="50"/>
      <c r="HB63" s="50"/>
      <c r="HC63" s="50"/>
      <c r="HD63" s="50"/>
      <c r="HE63" s="50"/>
      <c r="HF63" s="50"/>
      <c r="HG63" s="50"/>
      <c r="HH63" s="50"/>
      <c r="HI63" s="50"/>
      <c r="HJ63" s="50"/>
      <c r="HK63" s="50"/>
      <c r="HL63" s="50"/>
      <c r="HM63" s="50"/>
      <c r="HN63" s="50"/>
      <c r="HO63" s="50"/>
      <c r="HP63" s="50"/>
      <c r="HQ63" s="50"/>
      <c r="HR63" s="50"/>
      <c r="HS63" s="50"/>
      <c r="HT63" s="50"/>
      <c r="HU63" s="50"/>
      <c r="HV63" s="50"/>
      <c r="HW63" s="50"/>
      <c r="HX63" s="50"/>
      <c r="HY63" s="50"/>
      <c r="HZ63" s="50"/>
      <c r="IA63" s="50"/>
      <c r="IB63" s="50"/>
      <c r="IC63" s="50"/>
      <c r="ID63" s="50"/>
      <c r="IE63" s="50"/>
      <c r="IF63" s="50"/>
      <c r="IG63" s="50"/>
      <c r="IH63" s="50"/>
      <c r="II63" s="50"/>
      <c r="IJ63" s="50"/>
      <c r="IK63" s="50"/>
      <c r="IL63" s="50"/>
      <c r="IM63" s="50"/>
      <c r="IN63" s="50"/>
      <c r="IO63" s="50"/>
      <c r="IP63" s="50"/>
      <c r="IQ63" s="50"/>
      <c r="IR63" s="50"/>
      <c r="IS63" s="50"/>
    </row>
    <row r="64" spans="1:253" s="110" customFormat="1" x14ac:dyDescent="0.25">
      <c r="A64" s="63" t="s">
        <v>861</v>
      </c>
      <c r="B64" s="63">
        <v>3</v>
      </c>
      <c r="C64" s="63" t="s">
        <v>26</v>
      </c>
      <c r="D64" s="162" t="s">
        <v>289</v>
      </c>
      <c r="E64" s="95">
        <v>13.61</v>
      </c>
      <c r="F64" s="96">
        <v>76</v>
      </c>
      <c r="G64" s="96">
        <v>96.34</v>
      </c>
      <c r="H64" s="97">
        <v>407700</v>
      </c>
      <c r="I64" s="98"/>
      <c r="J64" s="99">
        <f t="shared" si="2"/>
        <v>73.218400000000003</v>
      </c>
      <c r="K64" s="99">
        <v>70.344740000000002</v>
      </c>
      <c r="L64" s="63"/>
      <c r="M64" s="63" t="s">
        <v>111</v>
      </c>
      <c r="N64" s="63"/>
      <c r="O64" s="63"/>
      <c r="P64" s="100"/>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c r="ES64" s="63"/>
      <c r="ET64" s="63"/>
      <c r="EU64" s="63"/>
      <c r="EV64" s="63"/>
      <c r="EW64" s="63"/>
      <c r="EX64" s="63"/>
      <c r="EY64" s="63"/>
      <c r="EZ64" s="63"/>
      <c r="FA64" s="63"/>
      <c r="FB64" s="63"/>
      <c r="FC64" s="63"/>
      <c r="FD64" s="63"/>
      <c r="FE64" s="63"/>
      <c r="FF64" s="63"/>
      <c r="FG64" s="63"/>
      <c r="FH64" s="63"/>
      <c r="FI64" s="63"/>
      <c r="FJ64" s="63"/>
      <c r="FK64" s="63"/>
      <c r="FL64" s="63"/>
      <c r="FM64" s="63"/>
      <c r="FN64" s="63"/>
      <c r="FO64" s="63"/>
      <c r="FP64" s="63"/>
      <c r="FQ64" s="63"/>
      <c r="FR64" s="63"/>
      <c r="FS64" s="63"/>
      <c r="FT64" s="63"/>
      <c r="FU64" s="63"/>
      <c r="FV64" s="63"/>
      <c r="FW64" s="63"/>
      <c r="FX64" s="63"/>
      <c r="FY64" s="63"/>
      <c r="FZ64" s="63"/>
      <c r="GA64" s="63"/>
      <c r="GB64" s="63"/>
      <c r="GC64" s="63"/>
      <c r="GD64" s="63"/>
      <c r="GE64" s="63"/>
      <c r="GF64" s="63"/>
      <c r="GG64" s="63"/>
      <c r="GH64" s="63"/>
      <c r="GI64" s="63"/>
      <c r="GJ64" s="63"/>
      <c r="GK64" s="63"/>
      <c r="GL64" s="63"/>
      <c r="GM64" s="63"/>
      <c r="GN64" s="63"/>
      <c r="GO64" s="63"/>
      <c r="GP64" s="63"/>
      <c r="GQ64" s="63"/>
      <c r="GR64" s="63"/>
      <c r="GS64" s="63"/>
      <c r="GT64" s="63"/>
      <c r="GU64" s="63"/>
      <c r="GV64" s="63"/>
      <c r="GW64" s="63"/>
      <c r="GX64" s="63"/>
      <c r="GY64" s="63"/>
      <c r="GZ64" s="63"/>
      <c r="HA64" s="63"/>
      <c r="HB64" s="63"/>
      <c r="HC64" s="63"/>
      <c r="HD64" s="63"/>
      <c r="HE64" s="63"/>
      <c r="HF64" s="63"/>
      <c r="HG64" s="63"/>
      <c r="HH64" s="63"/>
      <c r="HI64" s="63"/>
      <c r="HJ64" s="63"/>
      <c r="HK64" s="63"/>
      <c r="HL64" s="63"/>
      <c r="HM64" s="63"/>
      <c r="HN64" s="63"/>
      <c r="HO64" s="63"/>
      <c r="HP64" s="63"/>
      <c r="HQ64" s="63"/>
      <c r="HR64" s="63"/>
      <c r="HS64" s="63"/>
      <c r="HT64" s="63"/>
      <c r="HU64" s="63"/>
      <c r="HV64" s="63"/>
      <c r="HW64" s="63"/>
      <c r="HX64" s="63"/>
      <c r="HY64" s="63"/>
      <c r="HZ64" s="63"/>
      <c r="IA64" s="63"/>
      <c r="IB64" s="63"/>
      <c r="IC64" s="63"/>
      <c r="ID64" s="63"/>
      <c r="IE64" s="63"/>
      <c r="IF64" s="63"/>
      <c r="IG64" s="63"/>
      <c r="IH64" s="63"/>
      <c r="II64" s="63"/>
      <c r="IJ64" s="63"/>
      <c r="IK64" s="63"/>
      <c r="IL64" s="63"/>
      <c r="IM64" s="63"/>
      <c r="IN64" s="63"/>
      <c r="IO64" s="63"/>
      <c r="IP64" s="63"/>
      <c r="IQ64" s="63"/>
      <c r="IR64" s="63"/>
      <c r="IS64" s="63"/>
    </row>
    <row r="65" spans="1:253" s="63" customFormat="1" x14ac:dyDescent="0.25">
      <c r="A65" s="63" t="s">
        <v>538</v>
      </c>
      <c r="B65" s="63">
        <v>3</v>
      </c>
      <c r="C65" s="63" t="s">
        <v>615</v>
      </c>
      <c r="D65" s="162" t="s">
        <v>614</v>
      </c>
      <c r="E65" s="95">
        <v>32.69</v>
      </c>
      <c r="F65" s="96">
        <v>71</v>
      </c>
      <c r="G65" s="96">
        <v>84</v>
      </c>
      <c r="H65" s="97">
        <v>407700</v>
      </c>
      <c r="I65" s="98"/>
      <c r="J65" s="99">
        <f t="shared" si="2"/>
        <v>59.64</v>
      </c>
      <c r="K65" s="99">
        <v>53.51</v>
      </c>
      <c r="M65" s="63" t="s">
        <v>402</v>
      </c>
      <c r="P65" s="100"/>
    </row>
    <row r="66" spans="1:253" x14ac:dyDescent="0.25">
      <c r="A66" s="41" t="s">
        <v>568</v>
      </c>
      <c r="B66" s="41">
        <v>2</v>
      </c>
      <c r="C66" s="41" t="s">
        <v>307</v>
      </c>
      <c r="D66" s="159" t="s">
        <v>306</v>
      </c>
      <c r="E66" s="77">
        <v>20.3</v>
      </c>
      <c r="F66" s="78">
        <v>88</v>
      </c>
      <c r="G66" s="78">
        <v>89.69</v>
      </c>
      <c r="H66" s="79"/>
      <c r="I66" s="80"/>
      <c r="J66" s="81">
        <f t="shared" si="2"/>
        <v>78.927199999999999</v>
      </c>
      <c r="K66" s="81">
        <v>78.927199999999999</v>
      </c>
      <c r="L66" s="41"/>
      <c r="M66" s="41"/>
      <c r="N66" s="41"/>
      <c r="O66" s="41"/>
      <c r="P66" s="82"/>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c r="EO66" s="41"/>
      <c r="EP66" s="41"/>
      <c r="EQ66" s="41"/>
      <c r="ER66" s="41"/>
      <c r="ES66" s="41"/>
      <c r="ET66" s="41"/>
      <c r="EU66" s="41"/>
      <c r="EV66" s="41"/>
      <c r="EW66" s="41"/>
      <c r="EX66" s="41"/>
      <c r="EY66" s="41"/>
      <c r="EZ66" s="41"/>
      <c r="FA66" s="41"/>
      <c r="FB66" s="41"/>
      <c r="FC66" s="41"/>
      <c r="FD66" s="41"/>
      <c r="FE66" s="41"/>
      <c r="FF66" s="41"/>
      <c r="FG66" s="41"/>
      <c r="FH66" s="41"/>
      <c r="FI66" s="41"/>
      <c r="FJ66" s="41"/>
      <c r="FK66" s="41"/>
      <c r="FL66" s="41"/>
      <c r="FM66" s="41"/>
      <c r="FN66" s="41"/>
      <c r="FO66" s="41"/>
      <c r="FP66" s="41"/>
      <c r="FQ66" s="41"/>
      <c r="FR66" s="41"/>
      <c r="FS66" s="41"/>
      <c r="FT66" s="41"/>
      <c r="FU66" s="41"/>
      <c r="FV66" s="41"/>
      <c r="FW66" s="41"/>
      <c r="FX66" s="41"/>
      <c r="FY66" s="41"/>
      <c r="FZ66" s="41"/>
      <c r="GA66" s="41"/>
      <c r="GB66" s="41"/>
      <c r="GC66" s="41"/>
      <c r="GD66" s="41"/>
      <c r="GE66" s="41"/>
      <c r="GF66" s="41"/>
      <c r="GG66" s="41"/>
      <c r="GH66" s="41"/>
      <c r="GI66" s="41"/>
      <c r="GJ66" s="41"/>
      <c r="GK66" s="41"/>
      <c r="GL66" s="41"/>
      <c r="GM66" s="41"/>
      <c r="GN66" s="41"/>
      <c r="GO66" s="41"/>
      <c r="GP66" s="41"/>
      <c r="GQ66" s="41"/>
      <c r="GR66" s="41"/>
      <c r="GS66" s="41"/>
      <c r="GT66" s="41"/>
      <c r="GU66" s="41"/>
      <c r="GV66" s="41"/>
      <c r="GW66" s="41"/>
      <c r="GX66" s="41"/>
      <c r="GY66" s="41"/>
      <c r="GZ66" s="41"/>
      <c r="HA66" s="41"/>
      <c r="HB66" s="41"/>
      <c r="HC66" s="41"/>
      <c r="HD66" s="41"/>
      <c r="HE66" s="41"/>
      <c r="HF66" s="41"/>
      <c r="HG66" s="41"/>
      <c r="HH66" s="41"/>
      <c r="HI66" s="41"/>
      <c r="HJ66" s="41"/>
      <c r="HK66" s="41"/>
      <c r="HL66" s="41"/>
      <c r="HM66" s="41"/>
      <c r="HN66" s="41"/>
      <c r="HO66" s="41"/>
      <c r="HP66" s="41"/>
      <c r="HQ66" s="41"/>
      <c r="HR66" s="41"/>
      <c r="HS66" s="41"/>
      <c r="HT66" s="41"/>
      <c r="HU66" s="41"/>
      <c r="HV66" s="41"/>
      <c r="HW66" s="41"/>
      <c r="HX66" s="41"/>
      <c r="HY66" s="41"/>
      <c r="HZ66" s="41"/>
      <c r="IA66" s="41"/>
      <c r="IB66" s="41"/>
      <c r="IC66" s="41"/>
      <c r="ID66" s="41"/>
      <c r="IE66" s="41"/>
      <c r="IF66" s="41"/>
      <c r="IG66" s="41"/>
      <c r="IH66" s="41"/>
      <c r="II66" s="41"/>
      <c r="IJ66" s="41"/>
      <c r="IK66" s="41"/>
      <c r="IL66" s="41"/>
      <c r="IM66" s="41"/>
      <c r="IN66" s="41"/>
      <c r="IO66" s="41"/>
      <c r="IP66" s="41"/>
      <c r="IQ66" s="41"/>
      <c r="IR66" s="41"/>
      <c r="IS66" s="41"/>
    </row>
    <row r="67" spans="1:253" x14ac:dyDescent="0.25">
      <c r="A67" s="41" t="s">
        <v>862</v>
      </c>
      <c r="B67" s="41">
        <v>2</v>
      </c>
      <c r="C67" s="41" t="s">
        <v>54</v>
      </c>
      <c r="D67" s="159" t="s">
        <v>908</v>
      </c>
      <c r="E67" s="77">
        <v>60.29</v>
      </c>
      <c r="F67" s="78">
        <v>71</v>
      </c>
      <c r="G67" s="78">
        <v>99.64</v>
      </c>
      <c r="H67" s="79">
        <v>18300</v>
      </c>
      <c r="I67" s="80"/>
      <c r="J67" s="81">
        <f t="shared" si="2"/>
        <v>70.744399999999999</v>
      </c>
      <c r="K67" s="81">
        <v>70.305700000000002</v>
      </c>
      <c r="L67" s="41"/>
      <c r="M67" s="41"/>
      <c r="N67" s="41"/>
      <c r="O67" s="41"/>
      <c r="P67" s="82"/>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c r="EO67" s="41"/>
      <c r="EP67" s="41"/>
      <c r="EQ67" s="41"/>
      <c r="ER67" s="41"/>
      <c r="ES67" s="41"/>
      <c r="ET67" s="41"/>
      <c r="EU67" s="41"/>
      <c r="EV67" s="41"/>
      <c r="EW67" s="41"/>
      <c r="EX67" s="41"/>
      <c r="EY67" s="41"/>
      <c r="EZ67" s="41"/>
      <c r="FA67" s="41"/>
      <c r="FB67" s="41"/>
      <c r="FC67" s="41"/>
      <c r="FD67" s="41"/>
      <c r="FE67" s="41"/>
      <c r="FF67" s="41"/>
      <c r="FG67" s="41"/>
      <c r="FH67" s="41"/>
      <c r="FI67" s="41"/>
      <c r="FJ67" s="41"/>
      <c r="FK67" s="41"/>
      <c r="FL67" s="41"/>
      <c r="FM67" s="41"/>
      <c r="FN67" s="41"/>
      <c r="FO67" s="41"/>
      <c r="FP67" s="41"/>
      <c r="FQ67" s="41"/>
      <c r="FR67" s="41"/>
      <c r="FS67" s="41"/>
      <c r="FT67" s="41"/>
      <c r="FU67" s="41"/>
      <c r="FV67" s="41"/>
      <c r="FW67" s="41"/>
      <c r="FX67" s="41"/>
      <c r="FY67" s="41"/>
      <c r="FZ67" s="41"/>
      <c r="GA67" s="41"/>
      <c r="GB67" s="41"/>
      <c r="GC67" s="41"/>
      <c r="GD67" s="41"/>
      <c r="GE67" s="41"/>
      <c r="GF67" s="41"/>
      <c r="GG67" s="41"/>
      <c r="GH67" s="41"/>
      <c r="GI67" s="41"/>
      <c r="GJ67" s="41"/>
      <c r="GK67" s="41"/>
      <c r="GL67" s="41"/>
      <c r="GM67" s="41"/>
      <c r="GN67" s="41"/>
      <c r="GO67" s="41"/>
      <c r="GP67" s="41"/>
      <c r="GQ67" s="41"/>
      <c r="GR67" s="41"/>
      <c r="GS67" s="41"/>
      <c r="GT67" s="41"/>
      <c r="GU67" s="41"/>
      <c r="GV67" s="41"/>
      <c r="GW67" s="41"/>
      <c r="GX67" s="41"/>
      <c r="GY67" s="41"/>
      <c r="GZ67" s="41"/>
      <c r="HA67" s="41"/>
      <c r="HB67" s="41"/>
      <c r="HC67" s="41"/>
      <c r="HD67" s="41"/>
      <c r="HE67" s="41"/>
      <c r="HF67" s="41"/>
      <c r="HG67" s="41"/>
      <c r="HH67" s="41"/>
      <c r="HI67" s="41"/>
      <c r="HJ67" s="41"/>
      <c r="HK67" s="41"/>
      <c r="HL67" s="41"/>
      <c r="HM67" s="41"/>
      <c r="HN67" s="41"/>
      <c r="HO67" s="41"/>
      <c r="HP67" s="41"/>
      <c r="HQ67" s="41"/>
      <c r="HR67" s="41"/>
      <c r="HS67" s="41"/>
      <c r="HT67" s="41"/>
      <c r="HU67" s="41"/>
      <c r="HV67" s="41"/>
      <c r="HW67" s="41"/>
      <c r="HX67" s="41"/>
      <c r="HY67" s="41"/>
      <c r="HZ67" s="41"/>
      <c r="IA67" s="41"/>
      <c r="IB67" s="41"/>
      <c r="IC67" s="41"/>
      <c r="ID67" s="41"/>
      <c r="IE67" s="41"/>
      <c r="IF67" s="41"/>
      <c r="IG67" s="41"/>
      <c r="IH67" s="41"/>
      <c r="II67" s="41"/>
      <c r="IJ67" s="41"/>
      <c r="IK67" s="41"/>
      <c r="IL67" s="41"/>
      <c r="IM67" s="41"/>
      <c r="IN67" s="41"/>
      <c r="IO67" s="41"/>
      <c r="IP67" s="41"/>
      <c r="IQ67" s="41"/>
      <c r="IR67" s="41"/>
      <c r="IS67" s="41"/>
    </row>
    <row r="68" spans="1:253" s="62" customFormat="1" x14ac:dyDescent="0.25">
      <c r="A68" s="63" t="s">
        <v>863</v>
      </c>
      <c r="B68" s="63">
        <v>3</v>
      </c>
      <c r="C68" s="63" t="s">
        <v>74</v>
      </c>
      <c r="D68" s="162" t="s">
        <v>285</v>
      </c>
      <c r="E68" s="95">
        <v>55.75</v>
      </c>
      <c r="F68" s="96">
        <v>73</v>
      </c>
      <c r="G68" s="96">
        <v>93.11</v>
      </c>
      <c r="H68" s="97">
        <v>30000</v>
      </c>
      <c r="I68" s="98"/>
      <c r="J68" s="99">
        <f t="shared" si="2"/>
        <v>67.970299999999995</v>
      </c>
      <c r="K68" s="99">
        <v>67.970299999999995</v>
      </c>
      <c r="L68" s="63"/>
      <c r="M68" s="63"/>
      <c r="N68" s="63"/>
      <c r="O68" s="63"/>
      <c r="P68" s="100"/>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c r="ES68" s="63"/>
      <c r="ET68" s="63"/>
      <c r="EU68" s="63"/>
      <c r="EV68" s="63"/>
      <c r="EW68" s="63"/>
      <c r="EX68" s="63"/>
      <c r="EY68" s="63"/>
      <c r="EZ68" s="63"/>
      <c r="FA68" s="63"/>
      <c r="FB68" s="63"/>
      <c r="FC68" s="63"/>
      <c r="FD68" s="63"/>
      <c r="FE68" s="63"/>
      <c r="FF68" s="63"/>
      <c r="FG68" s="63"/>
      <c r="FH68" s="63"/>
      <c r="FI68" s="63"/>
      <c r="FJ68" s="63"/>
      <c r="FK68" s="63"/>
      <c r="FL68" s="63"/>
      <c r="FM68" s="63"/>
      <c r="FN68" s="63"/>
      <c r="FO68" s="63"/>
      <c r="FP68" s="63"/>
      <c r="FQ68" s="63"/>
      <c r="FR68" s="63"/>
      <c r="FS68" s="63"/>
      <c r="FT68" s="63"/>
      <c r="FU68" s="63"/>
      <c r="FV68" s="63"/>
      <c r="FW68" s="63"/>
      <c r="FX68" s="63"/>
      <c r="FY68" s="63"/>
      <c r="FZ68" s="63"/>
      <c r="GA68" s="63"/>
      <c r="GB68" s="63"/>
      <c r="GC68" s="63"/>
      <c r="GD68" s="63"/>
      <c r="GE68" s="63"/>
      <c r="GF68" s="63"/>
      <c r="GG68" s="63"/>
      <c r="GH68" s="63"/>
      <c r="GI68" s="63"/>
      <c r="GJ68" s="63"/>
      <c r="GK68" s="63"/>
      <c r="GL68" s="63"/>
      <c r="GM68" s="63"/>
      <c r="GN68" s="63"/>
      <c r="GO68" s="63"/>
      <c r="GP68" s="63"/>
      <c r="GQ68" s="63"/>
      <c r="GR68" s="63"/>
      <c r="GS68" s="63"/>
      <c r="GT68" s="63"/>
      <c r="GU68" s="63"/>
      <c r="GV68" s="63"/>
      <c r="GW68" s="63"/>
      <c r="GX68" s="63"/>
      <c r="GY68" s="63"/>
      <c r="GZ68" s="63"/>
      <c r="HA68" s="63"/>
      <c r="HB68" s="63"/>
      <c r="HC68" s="63"/>
      <c r="HD68" s="63"/>
      <c r="HE68" s="63"/>
      <c r="HF68" s="63"/>
      <c r="HG68" s="63"/>
      <c r="HH68" s="63"/>
      <c r="HI68" s="63"/>
      <c r="HJ68" s="63"/>
      <c r="HK68" s="63"/>
      <c r="HL68" s="63"/>
      <c r="HM68" s="63"/>
      <c r="HN68" s="63"/>
      <c r="HO68" s="63"/>
      <c r="HP68" s="63"/>
      <c r="HQ68" s="63"/>
      <c r="HR68" s="63"/>
      <c r="HS68" s="63"/>
      <c r="HT68" s="63"/>
      <c r="HU68" s="63"/>
      <c r="HV68" s="63"/>
      <c r="HW68" s="63"/>
      <c r="HX68" s="63"/>
      <c r="HY68" s="63"/>
      <c r="HZ68" s="63"/>
      <c r="IA68" s="63"/>
      <c r="IB68" s="63"/>
      <c r="IC68" s="63"/>
      <c r="ID68" s="63"/>
      <c r="IE68" s="63"/>
      <c r="IF68" s="63"/>
      <c r="IG68" s="63"/>
      <c r="IH68" s="63"/>
      <c r="II68" s="63"/>
      <c r="IJ68" s="63"/>
      <c r="IK68" s="63"/>
      <c r="IL68" s="63"/>
      <c r="IM68" s="63"/>
      <c r="IN68" s="63"/>
      <c r="IO68" s="63"/>
      <c r="IP68" s="63"/>
      <c r="IQ68" s="63"/>
      <c r="IR68" s="63"/>
      <c r="IS68" s="63"/>
    </row>
    <row r="69" spans="1:253" x14ac:dyDescent="0.25">
      <c r="A69" s="63" t="s">
        <v>864</v>
      </c>
      <c r="B69" s="63">
        <v>3</v>
      </c>
      <c r="C69" s="63" t="s">
        <v>66</v>
      </c>
      <c r="D69" s="162" t="s">
        <v>333</v>
      </c>
      <c r="E69" s="95">
        <v>46.75</v>
      </c>
      <c r="F69" s="96">
        <v>80</v>
      </c>
      <c r="G69" s="96">
        <v>90.16</v>
      </c>
      <c r="H69" s="97">
        <v>59000</v>
      </c>
      <c r="I69" s="98"/>
      <c r="J69" s="99">
        <f t="shared" si="2"/>
        <v>72.127999999999986</v>
      </c>
      <c r="K69" s="99">
        <v>77.380299999999991</v>
      </c>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FR69" s="63"/>
      <c r="FS69" s="63"/>
      <c r="FT69" s="63"/>
      <c r="FU69" s="63"/>
      <c r="FV69" s="63"/>
      <c r="FW69" s="63"/>
      <c r="FX69" s="63"/>
      <c r="FY69" s="63"/>
      <c r="FZ69" s="63"/>
      <c r="GA69" s="63"/>
      <c r="GB69" s="63"/>
      <c r="GC69" s="63"/>
      <c r="GD69" s="63"/>
      <c r="GE69" s="63"/>
      <c r="GF69" s="63"/>
      <c r="GG69" s="63"/>
      <c r="GH69" s="63"/>
      <c r="GI69" s="63"/>
      <c r="GJ69" s="63"/>
      <c r="GK69" s="63"/>
      <c r="GL69" s="63"/>
      <c r="GM69" s="63"/>
      <c r="GN69" s="63"/>
      <c r="GO69" s="63"/>
      <c r="GP69" s="63"/>
      <c r="GQ69" s="63"/>
      <c r="GR69" s="63"/>
      <c r="GS69" s="63"/>
      <c r="GT69" s="63"/>
      <c r="GU69" s="63"/>
      <c r="GV69" s="63"/>
      <c r="GW69" s="63"/>
      <c r="GX69" s="63"/>
      <c r="GY69" s="63"/>
      <c r="GZ69" s="63"/>
      <c r="HA69" s="63"/>
      <c r="HB69" s="63"/>
      <c r="HC69" s="63"/>
      <c r="HD69" s="63"/>
      <c r="HE69" s="63"/>
      <c r="HF69" s="63"/>
      <c r="HG69" s="63"/>
      <c r="HH69" s="63"/>
      <c r="HI69" s="63"/>
      <c r="HJ69" s="63"/>
      <c r="HK69" s="63"/>
      <c r="HL69" s="63"/>
      <c r="HM69" s="63"/>
      <c r="HN69" s="63"/>
      <c r="HO69" s="63"/>
      <c r="HP69" s="63"/>
      <c r="HQ69" s="63"/>
      <c r="HR69" s="63"/>
      <c r="HS69" s="63"/>
      <c r="HT69" s="63"/>
      <c r="HU69" s="63"/>
      <c r="HV69" s="63"/>
      <c r="HW69" s="63"/>
      <c r="HX69" s="63"/>
      <c r="HY69" s="63"/>
      <c r="HZ69" s="63"/>
      <c r="IA69" s="63"/>
      <c r="IB69" s="63"/>
      <c r="IC69" s="63"/>
      <c r="ID69" s="63"/>
      <c r="IE69" s="63"/>
      <c r="IF69" s="63"/>
      <c r="IG69" s="63"/>
      <c r="IH69" s="63"/>
      <c r="II69" s="63"/>
      <c r="IJ69" s="63"/>
      <c r="IK69" s="63"/>
      <c r="IL69" s="63"/>
      <c r="IM69" s="63"/>
      <c r="IN69" s="63"/>
      <c r="IO69" s="63"/>
      <c r="IP69" s="63"/>
      <c r="IQ69" s="63"/>
      <c r="IR69" s="63"/>
      <c r="IS69" s="63"/>
    </row>
    <row r="70" spans="1:253" x14ac:dyDescent="0.25">
      <c r="A70" s="41" t="s">
        <v>508</v>
      </c>
      <c r="B70" s="41">
        <v>2</v>
      </c>
      <c r="C70" s="41" t="s">
        <v>429</v>
      </c>
      <c r="D70" s="159" t="s">
        <v>430</v>
      </c>
      <c r="E70" s="77">
        <v>95.1</v>
      </c>
      <c r="F70" s="78">
        <v>97</v>
      </c>
      <c r="G70" s="78">
        <v>99.9</v>
      </c>
      <c r="H70" s="79">
        <v>120000</v>
      </c>
      <c r="I70" s="80"/>
      <c r="J70" s="81">
        <f t="shared" si="2"/>
        <v>96.903000000000006</v>
      </c>
      <c r="K70" s="81">
        <v>96.903000000000006</v>
      </c>
      <c r="L70" s="41"/>
      <c r="M70" s="41"/>
      <c r="N70" s="41"/>
      <c r="O70" s="41"/>
      <c r="P70" s="82"/>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c r="EO70" s="41"/>
      <c r="EP70" s="41"/>
      <c r="EQ70" s="41"/>
      <c r="ER70" s="41"/>
      <c r="ES70" s="41"/>
      <c r="ET70" s="41"/>
      <c r="EU70" s="41"/>
      <c r="EV70" s="41"/>
      <c r="EW70" s="41"/>
      <c r="EX70" s="41"/>
      <c r="EY70" s="41"/>
      <c r="EZ70" s="41"/>
      <c r="FA70" s="41"/>
      <c r="FB70" s="41"/>
      <c r="FC70" s="41"/>
      <c r="FD70" s="41"/>
      <c r="FE70" s="41"/>
      <c r="FF70" s="41"/>
      <c r="FG70" s="41"/>
      <c r="FH70" s="41"/>
      <c r="FI70" s="41"/>
      <c r="FJ70" s="41"/>
      <c r="FK70" s="41"/>
      <c r="FL70" s="41"/>
      <c r="FM70" s="41"/>
      <c r="FN70" s="41"/>
      <c r="FO70" s="41"/>
      <c r="FP70" s="41"/>
      <c r="FQ70" s="41"/>
      <c r="FR70" s="41"/>
      <c r="FS70" s="41"/>
      <c r="FT70" s="41"/>
      <c r="FU70" s="41"/>
      <c r="FV70" s="41"/>
      <c r="FW70" s="41"/>
      <c r="FX70" s="41"/>
      <c r="FY70" s="41"/>
      <c r="FZ70" s="41"/>
      <c r="GA70" s="41"/>
      <c r="GB70" s="41"/>
      <c r="GC70" s="41"/>
      <c r="GD70" s="41"/>
      <c r="GE70" s="41"/>
      <c r="GF70" s="41"/>
      <c r="GG70" s="41"/>
      <c r="GH70" s="41"/>
      <c r="GI70" s="41"/>
      <c r="GJ70" s="41"/>
      <c r="GK70" s="41"/>
      <c r="GL70" s="41"/>
      <c r="GM70" s="41"/>
      <c r="GN70" s="41"/>
      <c r="GO70" s="41"/>
      <c r="GP70" s="41"/>
      <c r="GQ70" s="41"/>
      <c r="GR70" s="41"/>
      <c r="GS70" s="41"/>
      <c r="GT70" s="41"/>
      <c r="GU70" s="41"/>
      <c r="GV70" s="41"/>
      <c r="GW70" s="41"/>
      <c r="GX70" s="41"/>
      <c r="GY70" s="41"/>
      <c r="GZ70" s="41"/>
      <c r="HA70" s="41"/>
      <c r="HB70" s="41"/>
      <c r="HC70" s="41"/>
      <c r="HD70" s="41"/>
      <c r="HE70" s="41"/>
      <c r="HF70" s="41"/>
      <c r="HG70" s="41"/>
      <c r="HH70" s="41"/>
      <c r="HI70" s="41"/>
      <c r="HJ70" s="41"/>
      <c r="HK70" s="41"/>
      <c r="HL70" s="41"/>
      <c r="HM70" s="41"/>
      <c r="HN70" s="41"/>
      <c r="HO70" s="41"/>
      <c r="HP70" s="41"/>
      <c r="HQ70" s="41"/>
      <c r="HR70" s="41"/>
      <c r="HS70" s="41"/>
      <c r="HT70" s="41"/>
      <c r="HU70" s="41"/>
      <c r="HV70" s="41"/>
      <c r="HW70" s="41"/>
      <c r="HX70" s="41"/>
      <c r="HY70" s="41"/>
      <c r="HZ70" s="41"/>
      <c r="IA70" s="41"/>
      <c r="IB70" s="41"/>
      <c r="IC70" s="41"/>
      <c r="ID70" s="41"/>
      <c r="IE70" s="41"/>
      <c r="IF70" s="41"/>
      <c r="IG70" s="41"/>
      <c r="IH70" s="41"/>
      <c r="II70" s="41"/>
      <c r="IJ70" s="41"/>
      <c r="IK70" s="41"/>
      <c r="IL70" s="41"/>
      <c r="IM70" s="41"/>
      <c r="IN70" s="41"/>
      <c r="IO70" s="41"/>
      <c r="IP70" s="41"/>
      <c r="IQ70" s="41"/>
      <c r="IR70" s="41"/>
      <c r="IS70" s="41"/>
    </row>
    <row r="71" spans="1:253" s="41" customFormat="1" x14ac:dyDescent="0.25">
      <c r="A71" s="41" t="s">
        <v>525</v>
      </c>
      <c r="B71" s="41">
        <v>2</v>
      </c>
      <c r="C71" s="41" t="s">
        <v>22</v>
      </c>
      <c r="D71" s="159" t="s">
        <v>283</v>
      </c>
      <c r="E71" s="77">
        <v>7.38</v>
      </c>
      <c r="F71" s="78">
        <v>97</v>
      </c>
      <c r="G71" s="78">
        <v>99.52</v>
      </c>
      <c r="H71" s="79">
        <v>145000</v>
      </c>
      <c r="I71" s="80"/>
      <c r="J71" s="81">
        <f t="shared" si="2"/>
        <v>96.534400000000005</v>
      </c>
      <c r="K71" s="81">
        <v>86.0672</v>
      </c>
      <c r="M71" s="41" t="s">
        <v>140</v>
      </c>
      <c r="P71" s="82"/>
    </row>
    <row r="72" spans="1:253" x14ac:dyDescent="0.25">
      <c r="A72" s="50" t="s">
        <v>101</v>
      </c>
      <c r="B72" s="50">
        <v>1</v>
      </c>
      <c r="C72" s="50" t="s">
        <v>102</v>
      </c>
      <c r="D72" s="155" t="s">
        <v>302</v>
      </c>
      <c r="E72" s="83">
        <v>30.75</v>
      </c>
      <c r="F72" s="39">
        <v>83</v>
      </c>
      <c r="G72" s="39">
        <v>96.89</v>
      </c>
      <c r="H72" s="40">
        <v>890000</v>
      </c>
      <c r="J72" s="53">
        <f t="shared" ref="J72:J104" si="6">G72*F72/100</f>
        <v>80.418700000000001</v>
      </c>
      <c r="K72" s="53">
        <v>80.418700000000001</v>
      </c>
      <c r="P72" s="85"/>
    </row>
    <row r="73" spans="1:253" s="62" customFormat="1" x14ac:dyDescent="0.25">
      <c r="A73" s="50" t="s">
        <v>184</v>
      </c>
      <c r="B73" s="50">
        <v>1</v>
      </c>
      <c r="C73" s="50" t="s">
        <v>470</v>
      </c>
      <c r="D73" s="155" t="s">
        <v>469</v>
      </c>
      <c r="E73" s="83">
        <v>42.76</v>
      </c>
      <c r="F73" s="39">
        <v>88</v>
      </c>
      <c r="G73" s="39">
        <v>99.61</v>
      </c>
      <c r="H73" s="40">
        <v>115000</v>
      </c>
      <c r="I73" s="84"/>
      <c r="J73" s="53">
        <f t="shared" si="6"/>
        <v>87.656800000000004</v>
      </c>
      <c r="K73" s="53">
        <v>81.377600000000001</v>
      </c>
      <c r="L73" s="50"/>
      <c r="M73" s="50"/>
      <c r="N73" s="50"/>
      <c r="O73" s="50"/>
      <c r="P73" s="85"/>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0"/>
      <c r="BS73" s="50"/>
      <c r="BT73" s="50"/>
      <c r="BU73" s="50"/>
      <c r="BV73" s="50"/>
      <c r="BW73" s="50"/>
      <c r="BX73" s="50"/>
      <c r="BY73" s="50"/>
      <c r="BZ73" s="50"/>
      <c r="CA73" s="50"/>
      <c r="CB73" s="50"/>
      <c r="CC73" s="50"/>
      <c r="CD73" s="50"/>
      <c r="CE73" s="50"/>
      <c r="CF73" s="50"/>
      <c r="CG73" s="50"/>
      <c r="CH73" s="50"/>
      <c r="CI73" s="50"/>
      <c r="CJ73" s="50"/>
      <c r="CK73" s="50"/>
      <c r="CL73" s="50"/>
      <c r="CM73" s="50"/>
      <c r="CN73" s="50"/>
      <c r="CO73" s="50"/>
      <c r="CP73" s="50"/>
      <c r="CQ73" s="50"/>
      <c r="CR73" s="50"/>
      <c r="CS73" s="50"/>
      <c r="CT73" s="50"/>
      <c r="CU73" s="50"/>
      <c r="CV73" s="50"/>
      <c r="CW73" s="50"/>
      <c r="CX73" s="50"/>
      <c r="CY73" s="50"/>
      <c r="CZ73" s="50"/>
      <c r="DA73" s="50"/>
      <c r="DB73" s="50"/>
      <c r="DC73" s="50"/>
      <c r="DD73" s="50"/>
      <c r="DE73" s="50"/>
      <c r="DF73" s="50"/>
      <c r="DG73" s="50"/>
      <c r="DH73" s="50"/>
      <c r="DI73" s="50"/>
      <c r="DJ73" s="50"/>
      <c r="DK73" s="50"/>
      <c r="DL73" s="50"/>
      <c r="DM73" s="50"/>
      <c r="DN73" s="50"/>
      <c r="DO73" s="50"/>
      <c r="DP73" s="50"/>
      <c r="DQ73" s="50"/>
      <c r="DR73" s="50"/>
      <c r="DS73" s="50"/>
      <c r="DT73" s="50"/>
      <c r="DU73" s="50"/>
      <c r="DV73" s="50"/>
      <c r="DW73" s="50"/>
      <c r="DX73" s="50"/>
      <c r="DY73" s="50"/>
      <c r="DZ73" s="50"/>
      <c r="EA73" s="50"/>
      <c r="EB73" s="50"/>
      <c r="EC73" s="50"/>
      <c r="ED73" s="50"/>
      <c r="EE73" s="50"/>
      <c r="EF73" s="50"/>
      <c r="EG73" s="50"/>
      <c r="EH73" s="50"/>
      <c r="EI73" s="50"/>
      <c r="EJ73" s="50"/>
      <c r="EK73" s="50"/>
      <c r="EL73" s="50"/>
      <c r="EM73" s="50"/>
      <c r="EN73" s="50"/>
      <c r="EO73" s="50"/>
      <c r="EP73" s="50"/>
      <c r="EQ73" s="50"/>
      <c r="ER73" s="50"/>
      <c r="ES73" s="50"/>
      <c r="ET73" s="50"/>
      <c r="EU73" s="50"/>
      <c r="EV73" s="50"/>
      <c r="EW73" s="50"/>
      <c r="EX73" s="50"/>
      <c r="EY73" s="50"/>
      <c r="EZ73" s="50"/>
      <c r="FA73" s="50"/>
      <c r="FB73" s="50"/>
      <c r="FC73" s="50"/>
      <c r="FD73" s="50"/>
      <c r="FE73" s="50"/>
      <c r="FF73" s="50"/>
      <c r="FG73" s="50"/>
      <c r="FH73" s="50"/>
      <c r="FI73" s="50"/>
      <c r="FJ73" s="50"/>
      <c r="FK73" s="50"/>
      <c r="FL73" s="50"/>
      <c r="FM73" s="50"/>
      <c r="FN73" s="50"/>
      <c r="FO73" s="50"/>
      <c r="FP73" s="50"/>
      <c r="FQ73" s="50"/>
      <c r="FR73" s="50"/>
      <c r="FS73" s="50"/>
      <c r="FT73" s="50"/>
      <c r="FU73" s="50"/>
      <c r="FV73" s="50"/>
      <c r="FW73" s="50"/>
      <c r="FX73" s="50"/>
      <c r="FY73" s="50"/>
      <c r="FZ73" s="50"/>
      <c r="GA73" s="50"/>
      <c r="GB73" s="50"/>
      <c r="GC73" s="50"/>
      <c r="GD73" s="50"/>
      <c r="GE73" s="50"/>
      <c r="GF73" s="50"/>
      <c r="GG73" s="50"/>
      <c r="GH73" s="50"/>
      <c r="GI73" s="50"/>
      <c r="GJ73" s="50"/>
      <c r="GK73" s="50"/>
      <c r="GL73" s="50"/>
      <c r="GM73" s="50"/>
      <c r="GN73" s="50"/>
      <c r="GO73" s="50"/>
      <c r="GP73" s="50"/>
      <c r="GQ73" s="50"/>
      <c r="GR73" s="50"/>
      <c r="GS73" s="50"/>
      <c r="GT73" s="50"/>
      <c r="GU73" s="50"/>
      <c r="GV73" s="50"/>
      <c r="GW73" s="50"/>
      <c r="GX73" s="50"/>
      <c r="GY73" s="50"/>
      <c r="GZ73" s="50"/>
      <c r="HA73" s="50"/>
      <c r="HB73" s="50"/>
      <c r="HC73" s="50"/>
      <c r="HD73" s="50"/>
      <c r="HE73" s="50"/>
      <c r="HF73" s="50"/>
      <c r="HG73" s="50"/>
      <c r="HH73" s="50"/>
      <c r="HI73" s="50"/>
      <c r="HJ73" s="50"/>
      <c r="HK73" s="50"/>
      <c r="HL73" s="50"/>
      <c r="HM73" s="50"/>
      <c r="HN73" s="50"/>
      <c r="HO73" s="50"/>
      <c r="HP73" s="50"/>
      <c r="HQ73" s="50"/>
      <c r="HR73" s="50"/>
      <c r="HS73" s="50"/>
      <c r="HT73" s="50"/>
      <c r="HU73" s="50"/>
      <c r="HV73" s="50"/>
      <c r="HW73" s="50"/>
      <c r="HX73" s="50"/>
      <c r="HY73" s="50"/>
      <c r="HZ73" s="50"/>
      <c r="IA73" s="50"/>
      <c r="IB73" s="50"/>
      <c r="IC73" s="50"/>
      <c r="ID73" s="50"/>
      <c r="IE73" s="50"/>
      <c r="IF73" s="50"/>
      <c r="IG73" s="50"/>
      <c r="IH73" s="50"/>
      <c r="II73" s="50"/>
      <c r="IJ73" s="50"/>
      <c r="IK73" s="50"/>
      <c r="IL73" s="50"/>
      <c r="IM73" s="50"/>
      <c r="IN73" s="50"/>
      <c r="IO73" s="50"/>
      <c r="IP73" s="50"/>
      <c r="IQ73" s="50"/>
      <c r="IR73" s="50"/>
      <c r="IS73" s="50"/>
    </row>
    <row r="74" spans="1:253" x14ac:dyDescent="0.25">
      <c r="A74" s="50" t="s">
        <v>526</v>
      </c>
      <c r="B74" s="50">
        <v>1</v>
      </c>
      <c r="C74" s="50" t="s">
        <v>456</v>
      </c>
      <c r="D74" s="155" t="s">
        <v>457</v>
      </c>
      <c r="E74" s="83">
        <v>84.65</v>
      </c>
      <c r="F74" s="39">
        <v>95</v>
      </c>
      <c r="G74" s="39">
        <v>86.24</v>
      </c>
      <c r="H74" s="40">
        <v>150000</v>
      </c>
      <c r="J74" s="53">
        <f t="shared" si="6"/>
        <v>81.927999999999997</v>
      </c>
      <c r="K74" s="53">
        <v>82</v>
      </c>
      <c r="P74" s="85"/>
    </row>
    <row r="75" spans="1:253" s="63" customFormat="1" x14ac:dyDescent="0.25">
      <c r="A75" s="50" t="s">
        <v>544</v>
      </c>
      <c r="B75" s="50">
        <v>1</v>
      </c>
      <c r="C75" s="50" t="s">
        <v>463</v>
      </c>
      <c r="D75" s="155" t="s">
        <v>464</v>
      </c>
      <c r="E75" s="83">
        <v>4.5999999999999996</v>
      </c>
      <c r="F75" s="39">
        <v>94</v>
      </c>
      <c r="G75" s="39">
        <v>99.89</v>
      </c>
      <c r="H75" s="40">
        <v>181000</v>
      </c>
      <c r="I75" s="84"/>
      <c r="J75" s="53">
        <f t="shared" si="6"/>
        <v>93.896599999999992</v>
      </c>
      <c r="K75" s="53">
        <v>90.322799999999987</v>
      </c>
      <c r="L75" s="50"/>
      <c r="M75" s="50" t="s">
        <v>173</v>
      </c>
      <c r="N75" s="50"/>
      <c r="O75" s="50"/>
      <c r="P75" s="85"/>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c r="BQ75" s="50"/>
      <c r="BR75" s="50"/>
      <c r="BS75" s="50"/>
      <c r="BT75" s="50"/>
      <c r="BU75" s="50"/>
      <c r="BV75" s="50"/>
      <c r="BW75" s="50"/>
      <c r="BX75" s="50"/>
      <c r="BY75" s="50"/>
      <c r="BZ75" s="50"/>
      <c r="CA75" s="50"/>
      <c r="CB75" s="50"/>
      <c r="CC75" s="50"/>
      <c r="CD75" s="50"/>
      <c r="CE75" s="50"/>
      <c r="CF75" s="50"/>
      <c r="CG75" s="50"/>
      <c r="CH75" s="50"/>
      <c r="CI75" s="50"/>
      <c r="CJ75" s="50"/>
      <c r="CK75" s="50"/>
      <c r="CL75" s="50"/>
      <c r="CM75" s="50"/>
      <c r="CN75" s="50"/>
      <c r="CO75" s="50"/>
      <c r="CP75" s="50"/>
      <c r="CQ75" s="50"/>
      <c r="CR75" s="50"/>
      <c r="CS75" s="50"/>
      <c r="CT75" s="50"/>
      <c r="CU75" s="50"/>
      <c r="CV75" s="50"/>
      <c r="CW75" s="50"/>
      <c r="CX75" s="50"/>
      <c r="CY75" s="50"/>
      <c r="CZ75" s="50"/>
      <c r="DA75" s="50"/>
      <c r="DB75" s="50"/>
      <c r="DC75" s="50"/>
      <c r="DD75" s="50"/>
      <c r="DE75" s="50"/>
      <c r="DF75" s="50"/>
      <c r="DG75" s="50"/>
      <c r="DH75" s="50"/>
      <c r="DI75" s="50"/>
      <c r="DJ75" s="50"/>
      <c r="DK75" s="50"/>
      <c r="DL75" s="50"/>
      <c r="DM75" s="50"/>
      <c r="DN75" s="50"/>
      <c r="DO75" s="50"/>
      <c r="DP75" s="50"/>
      <c r="DQ75" s="50"/>
      <c r="DR75" s="50"/>
      <c r="DS75" s="50"/>
      <c r="DT75" s="50"/>
      <c r="DU75" s="50"/>
      <c r="DV75" s="50"/>
      <c r="DW75" s="50"/>
      <c r="DX75" s="50"/>
      <c r="DY75" s="50"/>
      <c r="DZ75" s="50"/>
      <c r="EA75" s="50"/>
      <c r="EB75" s="50"/>
      <c r="EC75" s="50"/>
      <c r="ED75" s="50"/>
      <c r="EE75" s="50"/>
      <c r="EF75" s="50"/>
      <c r="EG75" s="50"/>
      <c r="EH75" s="50"/>
      <c r="EI75" s="50"/>
      <c r="EJ75" s="50"/>
      <c r="EK75" s="50"/>
      <c r="EL75" s="50"/>
      <c r="EM75" s="50"/>
      <c r="EN75" s="50"/>
      <c r="EO75" s="50"/>
      <c r="EP75" s="50"/>
      <c r="EQ75" s="50"/>
      <c r="ER75" s="50"/>
      <c r="ES75" s="50"/>
      <c r="ET75" s="50"/>
      <c r="EU75" s="50"/>
      <c r="EV75" s="50"/>
      <c r="EW75" s="50"/>
      <c r="EX75" s="50"/>
      <c r="EY75" s="50"/>
      <c r="EZ75" s="50"/>
      <c r="FA75" s="50"/>
      <c r="FB75" s="50"/>
      <c r="FC75" s="50"/>
      <c r="FD75" s="50"/>
      <c r="FE75" s="50"/>
      <c r="FF75" s="50"/>
      <c r="FG75" s="50"/>
      <c r="FH75" s="50"/>
      <c r="FI75" s="50"/>
      <c r="FJ75" s="50"/>
      <c r="FK75" s="50"/>
      <c r="FL75" s="50"/>
      <c r="FM75" s="50"/>
      <c r="FN75" s="50"/>
      <c r="FO75" s="50"/>
      <c r="FP75" s="50"/>
      <c r="FQ75" s="50"/>
      <c r="FR75" s="50"/>
      <c r="FS75" s="50"/>
      <c r="FT75" s="50"/>
      <c r="FU75" s="50"/>
      <c r="FV75" s="50"/>
      <c r="FW75" s="50"/>
      <c r="FX75" s="50"/>
      <c r="FY75" s="50"/>
      <c r="FZ75" s="50"/>
      <c r="GA75" s="50"/>
      <c r="GB75" s="50"/>
      <c r="GC75" s="50"/>
      <c r="GD75" s="50"/>
      <c r="GE75" s="50"/>
      <c r="GF75" s="50"/>
      <c r="GG75" s="50"/>
      <c r="GH75" s="50"/>
      <c r="GI75" s="50"/>
      <c r="GJ75" s="50"/>
      <c r="GK75" s="50"/>
      <c r="GL75" s="50"/>
      <c r="GM75" s="50"/>
      <c r="GN75" s="50"/>
      <c r="GO75" s="50"/>
      <c r="GP75" s="50"/>
      <c r="GQ75" s="50"/>
      <c r="GR75" s="50"/>
      <c r="GS75" s="50"/>
      <c r="GT75" s="50"/>
      <c r="GU75" s="50"/>
      <c r="GV75" s="50"/>
      <c r="GW75" s="50"/>
      <c r="GX75" s="50"/>
      <c r="GY75" s="50"/>
      <c r="GZ75" s="50"/>
      <c r="HA75" s="50"/>
      <c r="HB75" s="50"/>
      <c r="HC75" s="50"/>
      <c r="HD75" s="50"/>
      <c r="HE75" s="50"/>
      <c r="HF75" s="50"/>
      <c r="HG75" s="50"/>
      <c r="HH75" s="50"/>
      <c r="HI75" s="50"/>
      <c r="HJ75" s="50"/>
      <c r="HK75" s="50"/>
      <c r="HL75" s="50"/>
      <c r="HM75" s="50"/>
      <c r="HN75" s="50"/>
      <c r="HO75" s="50"/>
      <c r="HP75" s="50"/>
      <c r="HQ75" s="50"/>
      <c r="HR75" s="50"/>
      <c r="HS75" s="50"/>
      <c r="HT75" s="50"/>
      <c r="HU75" s="50"/>
      <c r="HV75" s="50"/>
      <c r="HW75" s="50"/>
      <c r="HX75" s="50"/>
      <c r="HY75" s="50"/>
      <c r="HZ75" s="50"/>
      <c r="IA75" s="50"/>
      <c r="IB75" s="50"/>
      <c r="IC75" s="50"/>
      <c r="ID75" s="50"/>
      <c r="IE75" s="50"/>
      <c r="IF75" s="50"/>
      <c r="IG75" s="50"/>
      <c r="IH75" s="50"/>
      <c r="II75" s="50"/>
      <c r="IJ75" s="50"/>
      <c r="IK75" s="50"/>
      <c r="IL75" s="50"/>
      <c r="IM75" s="50"/>
      <c r="IN75" s="50"/>
      <c r="IO75" s="50"/>
      <c r="IP75" s="50"/>
      <c r="IQ75" s="50"/>
      <c r="IR75" s="50"/>
      <c r="IS75" s="50"/>
    </row>
    <row r="76" spans="1:253" x14ac:dyDescent="0.25">
      <c r="A76" s="139" t="s">
        <v>865</v>
      </c>
      <c r="B76" s="50">
        <v>1</v>
      </c>
      <c r="C76" s="50" t="s">
        <v>398</v>
      </c>
      <c r="D76" s="163" t="s">
        <v>399</v>
      </c>
      <c r="E76" s="140">
        <v>25.3</v>
      </c>
      <c r="F76" s="39">
        <v>73</v>
      </c>
      <c r="G76" s="39">
        <v>94</v>
      </c>
      <c r="H76" s="40">
        <v>225000</v>
      </c>
      <c r="J76" s="53">
        <f t="shared" si="6"/>
        <v>68.62</v>
      </c>
      <c r="K76" s="53">
        <v>68.819999999999993</v>
      </c>
      <c r="P76" s="85"/>
    </row>
    <row r="77" spans="1:253" x14ac:dyDescent="0.25">
      <c r="A77" s="50" t="s">
        <v>187</v>
      </c>
      <c r="B77" s="50">
        <v>1</v>
      </c>
      <c r="C77" s="50" t="s">
        <v>39</v>
      </c>
      <c r="D77" s="155" t="s">
        <v>304</v>
      </c>
      <c r="E77" s="51">
        <v>4.03</v>
      </c>
      <c r="F77" s="39">
        <v>93</v>
      </c>
      <c r="G77" s="39">
        <v>93.45</v>
      </c>
      <c r="H77" s="40">
        <v>654000</v>
      </c>
      <c r="J77" s="53">
        <f t="shared" si="6"/>
        <v>86.908500000000004</v>
      </c>
      <c r="K77" s="53">
        <v>83.895299999999992</v>
      </c>
      <c r="M77" s="50" t="s">
        <v>186</v>
      </c>
      <c r="P77" s="85"/>
    </row>
    <row r="78" spans="1:253" x14ac:dyDescent="0.25">
      <c r="A78" s="110" t="s">
        <v>866</v>
      </c>
      <c r="B78" s="110">
        <v>2</v>
      </c>
      <c r="C78" s="110" t="s">
        <v>391</v>
      </c>
      <c r="D78" s="167" t="s">
        <v>392</v>
      </c>
      <c r="E78" s="111">
        <v>53.14</v>
      </c>
      <c r="F78" s="112">
        <v>78</v>
      </c>
      <c r="G78" s="112">
        <v>88.54</v>
      </c>
      <c r="H78" s="113">
        <v>500000</v>
      </c>
      <c r="I78" s="135"/>
      <c r="J78" s="131">
        <f t="shared" si="6"/>
        <v>69.061200000000014</v>
      </c>
      <c r="K78" s="131">
        <v>69.05</v>
      </c>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row>
    <row r="79" spans="1:253" s="41" customFormat="1" x14ac:dyDescent="0.25">
      <c r="A79" s="110" t="s">
        <v>867</v>
      </c>
      <c r="B79" s="41">
        <v>2</v>
      </c>
      <c r="C79" s="41" t="s">
        <v>93</v>
      </c>
      <c r="D79" s="159" t="s">
        <v>288</v>
      </c>
      <c r="E79" s="77">
        <v>47.54</v>
      </c>
      <c r="F79" s="78">
        <v>86</v>
      </c>
      <c r="G79" s="78">
        <v>93.83</v>
      </c>
      <c r="H79" s="79">
        <v>600000</v>
      </c>
      <c r="I79" s="80"/>
      <c r="J79" s="81">
        <f t="shared" si="6"/>
        <v>80.693799999999996</v>
      </c>
      <c r="K79" s="81">
        <v>80.693799999999996</v>
      </c>
    </row>
    <row r="80" spans="1:253" x14ac:dyDescent="0.25">
      <c r="A80" s="41" t="s">
        <v>868</v>
      </c>
      <c r="B80" s="41">
        <v>2</v>
      </c>
      <c r="C80" s="41" t="s">
        <v>616</v>
      </c>
      <c r="D80" s="159" t="s">
        <v>305</v>
      </c>
      <c r="E80" s="77">
        <v>35.08</v>
      </c>
      <c r="F80" s="78">
        <v>82</v>
      </c>
      <c r="G80" s="78">
        <v>98.95</v>
      </c>
      <c r="H80" s="79">
        <v>610000</v>
      </c>
      <c r="I80" s="80"/>
      <c r="J80" s="81">
        <f t="shared" si="6"/>
        <v>81.13900000000001</v>
      </c>
      <c r="K80" s="81">
        <v>80.191566666666674</v>
      </c>
      <c r="L80" s="41"/>
      <c r="M80" s="41"/>
      <c r="N80" s="41"/>
      <c r="O80" s="41"/>
      <c r="P80" s="82"/>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41"/>
      <c r="DZ80" s="41"/>
      <c r="EA80" s="41"/>
      <c r="EB80" s="41"/>
      <c r="EC80" s="41"/>
      <c r="ED80" s="41"/>
      <c r="EE80" s="41"/>
      <c r="EF80" s="41"/>
      <c r="EG80" s="41"/>
      <c r="EH80" s="41"/>
      <c r="EI80" s="41"/>
      <c r="EJ80" s="41"/>
      <c r="EK80" s="41"/>
      <c r="EL80" s="41"/>
      <c r="EM80" s="41"/>
      <c r="EN80" s="41"/>
      <c r="EO80" s="41"/>
      <c r="EP80" s="41"/>
      <c r="EQ80" s="41"/>
      <c r="ER80" s="41"/>
      <c r="ES80" s="41"/>
      <c r="ET80" s="41"/>
      <c r="EU80" s="41"/>
      <c r="EV80" s="41"/>
      <c r="EW80" s="41"/>
      <c r="EX80" s="41"/>
      <c r="EY80" s="41"/>
      <c r="EZ80" s="41"/>
      <c r="FA80" s="41"/>
      <c r="FB80" s="41"/>
      <c r="FC80" s="41"/>
      <c r="FD80" s="41"/>
      <c r="FE80" s="41"/>
      <c r="FF80" s="41"/>
      <c r="FG80" s="41"/>
      <c r="FH80" s="41"/>
      <c r="FI80" s="41"/>
      <c r="FJ80" s="41"/>
      <c r="FK80" s="41"/>
      <c r="FL80" s="41"/>
      <c r="FM80" s="41"/>
      <c r="FN80" s="41"/>
      <c r="FO80" s="41"/>
      <c r="FP80" s="41"/>
      <c r="FQ80" s="41"/>
      <c r="FR80" s="41"/>
      <c r="FS80" s="41"/>
      <c r="FT80" s="41"/>
      <c r="FU80" s="41"/>
      <c r="FV80" s="41"/>
      <c r="FW80" s="41"/>
      <c r="FX80" s="41"/>
      <c r="FY80" s="41"/>
      <c r="FZ80" s="41"/>
      <c r="GA80" s="41"/>
      <c r="GB80" s="41"/>
      <c r="GC80" s="41"/>
      <c r="GD80" s="41"/>
      <c r="GE80" s="41"/>
      <c r="GF80" s="41"/>
      <c r="GG80" s="41"/>
      <c r="GH80" s="41"/>
      <c r="GI80" s="41"/>
      <c r="GJ80" s="41"/>
      <c r="GK80" s="41"/>
      <c r="GL80" s="41"/>
      <c r="GM80" s="41"/>
      <c r="GN80" s="41"/>
      <c r="GO80" s="41"/>
      <c r="GP80" s="41"/>
      <c r="GQ80" s="41"/>
      <c r="GR80" s="41"/>
      <c r="GS80" s="41"/>
      <c r="GT80" s="41"/>
      <c r="GU80" s="41"/>
      <c r="GV80" s="41"/>
      <c r="GW80" s="41"/>
      <c r="GX80" s="41"/>
      <c r="GY80" s="41"/>
      <c r="GZ80" s="41"/>
      <c r="HA80" s="41"/>
      <c r="HB80" s="41"/>
      <c r="HC80" s="41"/>
      <c r="HD80" s="41"/>
      <c r="HE80" s="41"/>
      <c r="HF80" s="41"/>
      <c r="HG80" s="41"/>
      <c r="HH80" s="41"/>
      <c r="HI80" s="41"/>
      <c r="HJ80" s="41"/>
      <c r="HK80" s="41"/>
      <c r="HL80" s="41"/>
      <c r="HM80" s="41"/>
      <c r="HN80" s="41"/>
      <c r="HO80" s="41"/>
      <c r="HP80" s="41"/>
      <c r="HQ80" s="41"/>
      <c r="HR80" s="41"/>
      <c r="HS80" s="41"/>
      <c r="HT80" s="41"/>
      <c r="HU80" s="41"/>
      <c r="HV80" s="41"/>
      <c r="HW80" s="41"/>
      <c r="HX80" s="41"/>
      <c r="HY80" s="41"/>
      <c r="HZ80" s="41"/>
      <c r="IA80" s="41"/>
      <c r="IB80" s="41"/>
      <c r="IC80" s="41"/>
      <c r="ID80" s="41"/>
      <c r="IE80" s="41"/>
      <c r="IF80" s="41"/>
      <c r="IG80" s="41"/>
      <c r="IH80" s="41"/>
      <c r="II80" s="41"/>
      <c r="IJ80" s="41"/>
      <c r="IK80" s="41"/>
      <c r="IL80" s="41"/>
      <c r="IM80" s="41"/>
      <c r="IN80" s="41"/>
      <c r="IO80" s="41"/>
      <c r="IP80" s="41"/>
      <c r="IQ80" s="41"/>
      <c r="IR80" s="41"/>
      <c r="IS80" s="41"/>
    </row>
    <row r="81" spans="1:253" x14ac:dyDescent="0.25">
      <c r="A81" s="41" t="s">
        <v>573</v>
      </c>
      <c r="B81" s="41">
        <v>2</v>
      </c>
      <c r="C81" s="41" t="s">
        <v>40</v>
      </c>
      <c r="D81" s="159" t="s">
        <v>310</v>
      </c>
      <c r="E81" s="77">
        <v>24.12</v>
      </c>
      <c r="F81" s="78">
        <v>90</v>
      </c>
      <c r="G81" s="78">
        <v>94.44</v>
      </c>
      <c r="H81" s="79">
        <v>592000</v>
      </c>
      <c r="I81" s="80"/>
      <c r="J81" s="81">
        <f t="shared" si="6"/>
        <v>84.996000000000009</v>
      </c>
      <c r="K81" s="81">
        <v>88.402344444444438</v>
      </c>
      <c r="L81" s="41"/>
      <c r="M81" s="41" t="s">
        <v>191</v>
      </c>
      <c r="N81" s="41"/>
      <c r="O81" s="41"/>
      <c r="P81" s="82"/>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c r="BN81" s="41"/>
      <c r="BO81" s="41"/>
      <c r="BP81" s="41"/>
      <c r="BQ81" s="41"/>
      <c r="BR81" s="41"/>
      <c r="BS81" s="41"/>
      <c r="BT81" s="41"/>
      <c r="BU81" s="4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1"/>
      <c r="DV81" s="41"/>
      <c r="DW81" s="41"/>
      <c r="DX81" s="41"/>
      <c r="DY81" s="41"/>
      <c r="DZ81" s="41"/>
      <c r="EA81" s="41"/>
      <c r="EB81" s="41"/>
      <c r="EC81" s="41"/>
      <c r="ED81" s="41"/>
      <c r="EE81" s="41"/>
      <c r="EF81" s="41"/>
      <c r="EG81" s="41"/>
      <c r="EH81" s="41"/>
      <c r="EI81" s="41"/>
      <c r="EJ81" s="41"/>
      <c r="EK81" s="41"/>
      <c r="EL81" s="41"/>
      <c r="EM81" s="41"/>
      <c r="EN81" s="41"/>
      <c r="EO81" s="41"/>
      <c r="EP81" s="41"/>
      <c r="EQ81" s="41"/>
      <c r="ER81" s="41"/>
      <c r="ES81" s="41"/>
      <c r="ET81" s="41"/>
      <c r="EU81" s="41"/>
      <c r="EV81" s="41"/>
      <c r="EW81" s="41"/>
      <c r="EX81" s="41"/>
      <c r="EY81" s="41"/>
      <c r="EZ81" s="41"/>
      <c r="FA81" s="41"/>
      <c r="FB81" s="41"/>
      <c r="FC81" s="41"/>
      <c r="FD81" s="41"/>
      <c r="FE81" s="41"/>
      <c r="FF81" s="41"/>
      <c r="FG81" s="41"/>
      <c r="FH81" s="41"/>
      <c r="FI81" s="41"/>
      <c r="FJ81" s="41"/>
      <c r="FK81" s="41"/>
      <c r="FL81" s="41"/>
      <c r="FM81" s="41"/>
      <c r="FN81" s="41"/>
      <c r="FO81" s="41"/>
      <c r="FP81" s="41"/>
      <c r="FQ81" s="41"/>
      <c r="FR81" s="41"/>
      <c r="FS81" s="41"/>
      <c r="FT81" s="41"/>
      <c r="FU81" s="41"/>
      <c r="FV81" s="41"/>
      <c r="FW81" s="41"/>
      <c r="FX81" s="41"/>
      <c r="FY81" s="41"/>
      <c r="FZ81" s="41"/>
      <c r="GA81" s="41"/>
      <c r="GB81" s="41"/>
      <c r="GC81" s="41"/>
      <c r="GD81" s="41"/>
      <c r="GE81" s="41"/>
      <c r="GF81" s="41"/>
      <c r="GG81" s="41"/>
      <c r="GH81" s="41"/>
      <c r="GI81" s="41"/>
      <c r="GJ81" s="41"/>
      <c r="GK81" s="41"/>
      <c r="GL81" s="41"/>
      <c r="GM81" s="41"/>
      <c r="GN81" s="41"/>
      <c r="GO81" s="41"/>
      <c r="GP81" s="41"/>
      <c r="GQ81" s="41"/>
      <c r="GR81" s="41"/>
      <c r="GS81" s="41"/>
      <c r="GT81" s="41"/>
      <c r="GU81" s="41"/>
      <c r="GV81" s="41"/>
      <c r="GW81" s="41"/>
      <c r="GX81" s="41"/>
      <c r="GY81" s="41"/>
      <c r="GZ81" s="41"/>
      <c r="HA81" s="41"/>
      <c r="HB81" s="41"/>
      <c r="HC81" s="41"/>
      <c r="HD81" s="41"/>
      <c r="HE81" s="41"/>
      <c r="HF81" s="41"/>
      <c r="HG81" s="41"/>
      <c r="HH81" s="41"/>
      <c r="HI81" s="41"/>
      <c r="HJ81" s="41"/>
      <c r="HK81" s="41"/>
      <c r="HL81" s="41"/>
      <c r="HM81" s="41"/>
      <c r="HN81" s="41"/>
      <c r="HO81" s="41"/>
      <c r="HP81" s="41"/>
      <c r="HQ81" s="41"/>
      <c r="HR81" s="41"/>
      <c r="HS81" s="41"/>
      <c r="HT81" s="41"/>
      <c r="HU81" s="41"/>
      <c r="HV81" s="41"/>
      <c r="HW81" s="41"/>
      <c r="HX81" s="41"/>
      <c r="HY81" s="41"/>
      <c r="HZ81" s="41"/>
      <c r="IA81" s="41"/>
      <c r="IB81" s="41"/>
      <c r="IC81" s="41"/>
      <c r="ID81" s="41"/>
      <c r="IE81" s="41"/>
      <c r="IF81" s="41"/>
      <c r="IG81" s="41"/>
      <c r="IH81" s="41"/>
      <c r="II81" s="41"/>
      <c r="IJ81" s="41"/>
      <c r="IK81" s="41"/>
      <c r="IL81" s="41"/>
      <c r="IM81" s="41"/>
      <c r="IN81" s="41"/>
      <c r="IO81" s="41"/>
      <c r="IP81" s="41"/>
      <c r="IQ81" s="41"/>
      <c r="IR81" s="41"/>
      <c r="IS81" s="41"/>
    </row>
    <row r="82" spans="1:253" x14ac:dyDescent="0.25">
      <c r="A82" s="41" t="s">
        <v>869</v>
      </c>
      <c r="B82" s="41">
        <v>2</v>
      </c>
      <c r="C82" s="41" t="s">
        <v>416</v>
      </c>
      <c r="D82" s="159" t="s">
        <v>417</v>
      </c>
      <c r="E82" s="77">
        <v>54.52</v>
      </c>
      <c r="F82" s="78">
        <v>92</v>
      </c>
      <c r="G82" s="78">
        <v>26</v>
      </c>
      <c r="H82" s="79">
        <v>300000</v>
      </c>
      <c r="I82" s="80"/>
      <c r="J82" s="81">
        <f t="shared" si="6"/>
        <v>23.92</v>
      </c>
      <c r="K82" s="81">
        <v>76.667666666666676</v>
      </c>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row>
    <row r="83" spans="1:253" s="41" customFormat="1" x14ac:dyDescent="0.25">
      <c r="A83" s="63" t="s">
        <v>870</v>
      </c>
      <c r="B83" s="63">
        <v>3</v>
      </c>
      <c r="C83" s="63" t="s">
        <v>31</v>
      </c>
      <c r="D83" s="162" t="s">
        <v>296</v>
      </c>
      <c r="E83" s="95">
        <v>8.7200000000000006</v>
      </c>
      <c r="F83" s="96">
        <v>70</v>
      </c>
      <c r="G83" s="96">
        <v>41.29</v>
      </c>
      <c r="H83" s="97">
        <v>782000</v>
      </c>
      <c r="I83" s="98"/>
      <c r="J83" s="63">
        <f t="shared" si="6"/>
        <v>28.902999999999999</v>
      </c>
      <c r="K83" s="63">
        <v>20</v>
      </c>
      <c r="L83" s="63"/>
      <c r="M83" s="63"/>
      <c r="N83" s="63"/>
      <c r="O83" s="63"/>
      <c r="P83" s="100"/>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3"/>
      <c r="GY83" s="63"/>
      <c r="GZ83" s="63"/>
      <c r="HA83" s="63"/>
      <c r="HB83" s="63"/>
      <c r="HC83" s="63"/>
      <c r="HD83" s="63"/>
      <c r="HE83" s="63"/>
      <c r="HF83" s="63"/>
      <c r="HG83" s="63"/>
      <c r="HH83" s="63"/>
      <c r="HI83" s="63"/>
      <c r="HJ83" s="63"/>
      <c r="HK83" s="63"/>
      <c r="HL83" s="63"/>
      <c r="HM83" s="63"/>
      <c r="HN83" s="63"/>
      <c r="HO83" s="63"/>
      <c r="HP83" s="63"/>
      <c r="HQ83" s="63"/>
      <c r="HR83" s="63"/>
      <c r="HS83" s="63"/>
      <c r="HT83" s="63"/>
      <c r="HU83" s="63"/>
      <c r="HV83" s="63"/>
      <c r="HW83" s="63"/>
      <c r="HX83" s="63"/>
      <c r="HY83" s="63"/>
      <c r="HZ83" s="63"/>
      <c r="IA83" s="63"/>
      <c r="IB83" s="63"/>
      <c r="IC83" s="63"/>
      <c r="ID83" s="63"/>
      <c r="IE83" s="63"/>
      <c r="IF83" s="63"/>
      <c r="IG83" s="63"/>
      <c r="IH83" s="63"/>
      <c r="II83" s="63"/>
      <c r="IJ83" s="63"/>
      <c r="IK83" s="63"/>
      <c r="IL83" s="63"/>
      <c r="IM83" s="63"/>
      <c r="IN83" s="63"/>
      <c r="IO83" s="63"/>
      <c r="IP83" s="63"/>
      <c r="IQ83" s="63"/>
      <c r="IR83" s="63"/>
      <c r="IS83" s="63"/>
    </row>
    <row r="84" spans="1:253" x14ac:dyDescent="0.25">
      <c r="A84" s="63" t="s">
        <v>871</v>
      </c>
      <c r="B84" s="63">
        <v>3</v>
      </c>
      <c r="C84" s="63" t="s">
        <v>70</v>
      </c>
      <c r="D84" s="162" t="s">
        <v>336</v>
      </c>
      <c r="E84" s="95">
        <v>14.63</v>
      </c>
      <c r="F84" s="96">
        <v>70</v>
      </c>
      <c r="G84" s="96">
        <v>42.8</v>
      </c>
      <c r="H84" s="97">
        <v>400000</v>
      </c>
      <c r="I84" s="98"/>
      <c r="J84" s="99">
        <f t="shared" si="6"/>
        <v>29.96</v>
      </c>
      <c r="K84" s="99">
        <v>29.96</v>
      </c>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3"/>
      <c r="GY84" s="63"/>
      <c r="GZ84" s="63"/>
      <c r="HA84" s="63"/>
      <c r="HB84" s="63"/>
      <c r="HC84" s="63"/>
      <c r="HD84" s="63"/>
      <c r="HE84" s="63"/>
      <c r="HF84" s="63"/>
      <c r="HG84" s="63"/>
      <c r="HH84" s="63"/>
      <c r="HI84" s="63"/>
      <c r="HJ84" s="63"/>
      <c r="HK84" s="63"/>
      <c r="HL84" s="63"/>
      <c r="HM84" s="63"/>
      <c r="HN84" s="63"/>
      <c r="HO84" s="63"/>
      <c r="HP84" s="63"/>
      <c r="HQ84" s="63"/>
      <c r="HR84" s="63"/>
      <c r="HS84" s="63"/>
      <c r="HT84" s="63"/>
      <c r="HU84" s="63"/>
      <c r="HV84" s="63"/>
      <c r="HW84" s="63"/>
      <c r="HX84" s="63"/>
      <c r="HY84" s="63"/>
      <c r="HZ84" s="63"/>
      <c r="IA84" s="63"/>
      <c r="IB84" s="63"/>
      <c r="IC84" s="63"/>
      <c r="ID84" s="63"/>
      <c r="IE84" s="63"/>
      <c r="IF84" s="63"/>
      <c r="IG84" s="63"/>
      <c r="IH84" s="63"/>
      <c r="II84" s="63"/>
      <c r="IJ84" s="63"/>
      <c r="IK84" s="63"/>
      <c r="IL84" s="63"/>
      <c r="IM84" s="63"/>
      <c r="IN84" s="63"/>
      <c r="IO84" s="63"/>
      <c r="IP84" s="63"/>
      <c r="IQ84" s="63"/>
      <c r="IR84" s="63"/>
      <c r="IS84" s="63"/>
    </row>
    <row r="85" spans="1:253" x14ac:dyDescent="0.25">
      <c r="A85" s="50" t="s">
        <v>42</v>
      </c>
      <c r="B85" s="50">
        <v>1</v>
      </c>
      <c r="C85" s="50" t="s">
        <v>43</v>
      </c>
      <c r="D85" s="155" t="s">
        <v>308</v>
      </c>
      <c r="E85" s="51">
        <v>4.9700000000000006</v>
      </c>
      <c r="F85" s="39">
        <v>93</v>
      </c>
      <c r="G85" s="39">
        <v>99.48</v>
      </c>
      <c r="H85" s="40">
        <v>4900000</v>
      </c>
      <c r="J85" s="53">
        <f t="shared" si="6"/>
        <v>92.516400000000019</v>
      </c>
      <c r="K85" s="53">
        <v>89.81986666666667</v>
      </c>
      <c r="P85" s="85"/>
    </row>
    <row r="86" spans="1:253" x14ac:dyDescent="0.25">
      <c r="A86" s="50" t="s">
        <v>520</v>
      </c>
      <c r="B86" s="50">
        <v>1</v>
      </c>
      <c r="C86" s="50" t="s">
        <v>360</v>
      </c>
      <c r="D86" s="155" t="s">
        <v>361</v>
      </c>
      <c r="E86" s="51">
        <v>28.25</v>
      </c>
      <c r="F86" s="39">
        <v>65</v>
      </c>
      <c r="G86" s="39">
        <v>70.48</v>
      </c>
      <c r="H86" s="40">
        <v>2270000</v>
      </c>
      <c r="J86" s="53">
        <f t="shared" si="6"/>
        <v>45.811999999999998</v>
      </c>
      <c r="K86" s="53">
        <v>45.81</v>
      </c>
      <c r="P86" s="85"/>
    </row>
    <row r="87" spans="1:253" x14ac:dyDescent="0.25">
      <c r="A87" s="105" t="s">
        <v>872</v>
      </c>
      <c r="B87" s="107">
        <v>1</v>
      </c>
      <c r="C87" s="105" t="s">
        <v>466</v>
      </c>
      <c r="D87" s="163" t="s">
        <v>465</v>
      </c>
      <c r="E87" s="108">
        <v>22.8</v>
      </c>
      <c r="F87" s="106">
        <v>94</v>
      </c>
      <c r="G87" s="106">
        <v>99.57</v>
      </c>
      <c r="H87" s="109">
        <v>141000</v>
      </c>
      <c r="J87" s="53">
        <f t="shared" si="6"/>
        <v>93.595799999999997</v>
      </c>
      <c r="K87" s="53">
        <v>91.322324999999992</v>
      </c>
      <c r="M87" s="50" t="s">
        <v>155</v>
      </c>
      <c r="N87" s="50" t="s">
        <v>157</v>
      </c>
      <c r="O87" s="50" t="s">
        <v>156</v>
      </c>
      <c r="P87" s="85" t="s">
        <v>374</v>
      </c>
      <c r="Q87" s="50" t="s">
        <v>422</v>
      </c>
    </row>
    <row r="88" spans="1:253" s="41" customFormat="1" x14ac:dyDescent="0.25">
      <c r="A88" s="63" t="s">
        <v>873</v>
      </c>
      <c r="B88" s="63">
        <v>3</v>
      </c>
      <c r="C88" s="63" t="s">
        <v>450</v>
      </c>
      <c r="D88" s="162" t="s">
        <v>451</v>
      </c>
      <c r="E88" s="95">
        <v>50.75</v>
      </c>
      <c r="F88" s="96">
        <v>84</v>
      </c>
      <c r="G88" s="96">
        <v>97</v>
      </c>
      <c r="H88" s="97">
        <v>45300</v>
      </c>
      <c r="I88" s="98"/>
      <c r="J88" s="99">
        <f t="shared" si="6"/>
        <v>81.48</v>
      </c>
      <c r="K88" s="99">
        <v>81.48</v>
      </c>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c r="FE88" s="63"/>
      <c r="FF88" s="63"/>
      <c r="FG88" s="63"/>
      <c r="FH88" s="63"/>
      <c r="FI88" s="63"/>
      <c r="FJ88" s="63"/>
      <c r="FK88" s="63"/>
      <c r="FL88" s="63"/>
      <c r="FM88" s="63"/>
      <c r="FN88" s="63"/>
      <c r="FO88" s="63"/>
      <c r="FP88" s="63"/>
      <c r="FQ88" s="63"/>
      <c r="FR88" s="63"/>
      <c r="FS88" s="63"/>
      <c r="FT88" s="63"/>
      <c r="FU88" s="63"/>
      <c r="FV88" s="63"/>
      <c r="FW88" s="63"/>
      <c r="FX88" s="63"/>
      <c r="FY88" s="63"/>
      <c r="FZ88" s="63"/>
      <c r="GA88" s="63"/>
      <c r="GB88" s="63"/>
      <c r="GC88" s="63"/>
      <c r="GD88" s="63"/>
      <c r="GE88" s="63"/>
      <c r="GF88" s="63"/>
      <c r="GG88" s="63"/>
      <c r="GH88" s="63"/>
      <c r="GI88" s="63"/>
      <c r="GJ88" s="63"/>
      <c r="GK88" s="63"/>
      <c r="GL88" s="63"/>
      <c r="GM88" s="63"/>
      <c r="GN88" s="63"/>
      <c r="GO88" s="63"/>
      <c r="GP88" s="63"/>
      <c r="GQ88" s="63"/>
      <c r="GR88" s="63"/>
      <c r="GS88" s="63"/>
      <c r="GT88" s="63"/>
      <c r="GU88" s="63"/>
      <c r="GV88" s="63"/>
      <c r="GW88" s="63"/>
      <c r="GX88" s="63"/>
      <c r="GY88" s="63"/>
      <c r="GZ88" s="63"/>
      <c r="HA88" s="63"/>
      <c r="HB88" s="63"/>
      <c r="HC88" s="63"/>
      <c r="HD88" s="63"/>
      <c r="HE88" s="63"/>
      <c r="HF88" s="63"/>
      <c r="HG88" s="63"/>
      <c r="HH88" s="63"/>
      <c r="HI88" s="63"/>
      <c r="HJ88" s="63"/>
      <c r="HK88" s="63"/>
      <c r="HL88" s="63"/>
      <c r="HM88" s="63"/>
      <c r="HN88" s="63"/>
      <c r="HO88" s="63"/>
      <c r="HP88" s="63"/>
      <c r="HQ88" s="63"/>
      <c r="HR88" s="63"/>
      <c r="HS88" s="63"/>
      <c r="HT88" s="63"/>
      <c r="HU88" s="63"/>
      <c r="HV88" s="63"/>
      <c r="HW88" s="63"/>
      <c r="HX88" s="63"/>
      <c r="HY88" s="63"/>
      <c r="HZ88" s="63"/>
      <c r="IA88" s="63"/>
      <c r="IB88" s="63"/>
      <c r="IC88" s="63"/>
      <c r="ID88" s="63"/>
      <c r="IE88" s="63"/>
      <c r="IF88" s="63"/>
      <c r="IG88" s="63"/>
      <c r="IH88" s="63"/>
      <c r="II88" s="63"/>
      <c r="IJ88" s="63"/>
      <c r="IK88" s="63"/>
      <c r="IL88" s="63"/>
      <c r="IM88" s="63"/>
      <c r="IN88" s="63"/>
      <c r="IO88" s="63"/>
      <c r="IP88" s="63"/>
      <c r="IQ88" s="63"/>
      <c r="IR88" s="63"/>
      <c r="IS88" s="63"/>
    </row>
    <row r="89" spans="1:253" s="41" customFormat="1" x14ac:dyDescent="0.25">
      <c r="A89" s="86" t="s">
        <v>830</v>
      </c>
      <c r="B89" s="86">
        <v>4</v>
      </c>
      <c r="C89" s="86" t="s">
        <v>828</v>
      </c>
      <c r="D89" s="160" t="s">
        <v>829</v>
      </c>
      <c r="E89" s="87">
        <v>61.11</v>
      </c>
      <c r="F89" s="88">
        <v>84</v>
      </c>
      <c r="G89" s="88">
        <v>99.64</v>
      </c>
      <c r="H89" s="89">
        <v>10900000</v>
      </c>
      <c r="I89" s="90"/>
      <c r="J89" s="91">
        <f t="shared" ref="J89" si="7">G89*F89/100</f>
        <v>83.697600000000008</v>
      </c>
      <c r="K89" s="91">
        <v>74.31</v>
      </c>
      <c r="L89" s="86"/>
      <c r="M89" s="86"/>
      <c r="N89" s="86"/>
      <c r="O89" s="86"/>
      <c r="P89" s="92"/>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c r="BQ89" s="86"/>
      <c r="BR89" s="86"/>
      <c r="BS89" s="86"/>
      <c r="BT89" s="86"/>
      <c r="BU89" s="86"/>
      <c r="BV89" s="86"/>
      <c r="BW89" s="86"/>
      <c r="BX89" s="86"/>
      <c r="BY89" s="86"/>
      <c r="BZ89" s="86"/>
      <c r="CA89" s="86"/>
      <c r="CB89" s="86"/>
      <c r="CC89" s="86"/>
      <c r="CD89" s="86"/>
      <c r="CE89" s="86"/>
      <c r="CF89" s="86"/>
      <c r="CG89" s="86"/>
      <c r="CH89" s="86"/>
      <c r="CI89" s="86"/>
      <c r="CJ89" s="86"/>
      <c r="CK89" s="86"/>
      <c r="CL89" s="86"/>
      <c r="CM89" s="86"/>
      <c r="CN89" s="86"/>
      <c r="CO89" s="86"/>
      <c r="CP89" s="86"/>
      <c r="CQ89" s="86"/>
      <c r="CR89" s="86"/>
      <c r="CS89" s="86"/>
      <c r="CT89" s="86"/>
      <c r="CU89" s="86"/>
      <c r="CV89" s="86"/>
      <c r="CW89" s="86"/>
      <c r="CX89" s="86"/>
      <c r="CY89" s="86"/>
      <c r="CZ89" s="86"/>
      <c r="DA89" s="86"/>
      <c r="DB89" s="86"/>
      <c r="DC89" s="86"/>
      <c r="DD89" s="86"/>
      <c r="DE89" s="86"/>
      <c r="DF89" s="86"/>
      <c r="DG89" s="86"/>
      <c r="DH89" s="86"/>
      <c r="DI89" s="86"/>
      <c r="DJ89" s="86"/>
      <c r="DK89" s="86"/>
      <c r="DL89" s="86"/>
      <c r="DM89" s="86"/>
      <c r="DN89" s="86"/>
      <c r="DO89" s="86"/>
      <c r="DP89" s="86"/>
      <c r="DQ89" s="86"/>
      <c r="DR89" s="86"/>
      <c r="DS89" s="86"/>
      <c r="DT89" s="86"/>
      <c r="DU89" s="86"/>
      <c r="DV89" s="86"/>
      <c r="DW89" s="86"/>
      <c r="DX89" s="86"/>
      <c r="DY89" s="86"/>
      <c r="DZ89" s="86"/>
      <c r="EA89" s="86"/>
      <c r="EB89" s="86"/>
      <c r="EC89" s="86"/>
      <c r="ED89" s="86"/>
      <c r="EE89" s="86"/>
      <c r="EF89" s="86"/>
      <c r="EG89" s="86"/>
      <c r="EH89" s="86"/>
      <c r="EI89" s="86"/>
      <c r="EJ89" s="86"/>
      <c r="EK89" s="86"/>
      <c r="EL89" s="86"/>
      <c r="EM89" s="86"/>
      <c r="EN89" s="86"/>
      <c r="EO89" s="86"/>
      <c r="EP89" s="86"/>
      <c r="EQ89" s="86"/>
      <c r="ER89" s="86"/>
      <c r="ES89" s="86"/>
      <c r="ET89" s="86"/>
      <c r="EU89" s="86"/>
      <c r="EV89" s="86"/>
      <c r="EW89" s="86"/>
      <c r="EX89" s="86"/>
      <c r="EY89" s="86"/>
      <c r="EZ89" s="86"/>
      <c r="FA89" s="86"/>
      <c r="FB89" s="86"/>
      <c r="FC89" s="86"/>
      <c r="FD89" s="86"/>
      <c r="FE89" s="86"/>
      <c r="FF89" s="86"/>
      <c r="FG89" s="86"/>
      <c r="FH89" s="86"/>
      <c r="FI89" s="86"/>
      <c r="FJ89" s="86"/>
      <c r="FK89" s="86"/>
      <c r="FL89" s="86"/>
      <c r="FM89" s="86"/>
      <c r="FN89" s="86"/>
      <c r="FO89" s="86"/>
      <c r="FP89" s="86"/>
      <c r="FQ89" s="86"/>
      <c r="FR89" s="86"/>
      <c r="FS89" s="86"/>
      <c r="FT89" s="86"/>
      <c r="FU89" s="86"/>
      <c r="FV89" s="86"/>
      <c r="FW89" s="86"/>
      <c r="FX89" s="86"/>
      <c r="FY89" s="86"/>
      <c r="FZ89" s="86"/>
      <c r="GA89" s="86"/>
      <c r="GB89" s="86"/>
      <c r="GC89" s="86"/>
      <c r="GD89" s="86"/>
      <c r="GE89" s="86"/>
      <c r="GF89" s="86"/>
      <c r="GG89" s="86"/>
      <c r="GH89" s="86"/>
      <c r="GI89" s="86"/>
      <c r="GJ89" s="86"/>
      <c r="GK89" s="86"/>
      <c r="GL89" s="86"/>
      <c r="GM89" s="86"/>
      <c r="GN89" s="86"/>
      <c r="GO89" s="86"/>
      <c r="GP89" s="86"/>
      <c r="GQ89" s="86"/>
      <c r="GR89" s="86"/>
      <c r="GS89" s="86"/>
      <c r="GT89" s="86"/>
      <c r="GU89" s="86"/>
      <c r="GV89" s="86"/>
      <c r="GW89" s="86"/>
      <c r="GX89" s="86"/>
      <c r="GY89" s="86"/>
      <c r="GZ89" s="86"/>
      <c r="HA89" s="86"/>
      <c r="HB89" s="86"/>
      <c r="HC89" s="86"/>
      <c r="HD89" s="86"/>
      <c r="HE89" s="86"/>
      <c r="HF89" s="86"/>
      <c r="HG89" s="86"/>
      <c r="HH89" s="86"/>
      <c r="HI89" s="86"/>
      <c r="HJ89" s="86"/>
      <c r="HK89" s="86"/>
      <c r="HL89" s="86"/>
      <c r="HM89" s="86"/>
      <c r="HN89" s="86"/>
      <c r="HO89" s="86"/>
      <c r="HP89" s="86"/>
      <c r="HQ89" s="86"/>
      <c r="HR89" s="86"/>
      <c r="HS89" s="86"/>
      <c r="HT89" s="86"/>
      <c r="HU89" s="86"/>
      <c r="HV89" s="86"/>
      <c r="HW89" s="86"/>
      <c r="HX89" s="86"/>
      <c r="HY89" s="86"/>
      <c r="HZ89" s="86"/>
      <c r="IA89" s="86"/>
      <c r="IB89" s="86"/>
      <c r="IC89" s="86"/>
      <c r="ID89" s="86"/>
      <c r="IE89" s="86"/>
      <c r="IF89" s="86"/>
      <c r="IG89" s="86"/>
      <c r="IH89" s="86"/>
      <c r="II89" s="86"/>
      <c r="IJ89" s="86"/>
      <c r="IK89" s="86"/>
      <c r="IL89" s="86"/>
      <c r="IM89" s="86"/>
      <c r="IN89" s="86"/>
      <c r="IO89" s="86"/>
      <c r="IP89" s="86"/>
      <c r="IQ89" s="86"/>
      <c r="IR89" s="86"/>
      <c r="IS89" s="86"/>
    </row>
    <row r="90" spans="1:253" s="41" customFormat="1" x14ac:dyDescent="0.25">
      <c r="A90" s="86" t="s">
        <v>506</v>
      </c>
      <c r="B90" s="86">
        <v>4</v>
      </c>
      <c r="C90" s="86" t="s">
        <v>376</v>
      </c>
      <c r="D90" s="160" t="s">
        <v>377</v>
      </c>
      <c r="E90" s="87">
        <v>61.11</v>
      </c>
      <c r="F90" s="88">
        <v>75</v>
      </c>
      <c r="G90" s="88">
        <v>99.08</v>
      </c>
      <c r="H90" s="89">
        <v>10900000</v>
      </c>
      <c r="I90" s="90"/>
      <c r="J90" s="91">
        <f t="shared" si="6"/>
        <v>74.31</v>
      </c>
      <c r="K90" s="91">
        <v>74.31</v>
      </c>
      <c r="L90" s="86"/>
      <c r="M90" s="86"/>
      <c r="N90" s="86"/>
      <c r="O90" s="86"/>
      <c r="P90" s="92"/>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6"/>
      <c r="BR90" s="86"/>
      <c r="BS90" s="86"/>
      <c r="BT90" s="86"/>
      <c r="BU90" s="86"/>
      <c r="BV90" s="86"/>
      <c r="BW90" s="86"/>
      <c r="BX90" s="86"/>
      <c r="BY90" s="86"/>
      <c r="BZ90" s="86"/>
      <c r="CA90" s="86"/>
      <c r="CB90" s="86"/>
      <c r="CC90" s="86"/>
      <c r="CD90" s="86"/>
      <c r="CE90" s="86"/>
      <c r="CF90" s="86"/>
      <c r="CG90" s="86"/>
      <c r="CH90" s="86"/>
      <c r="CI90" s="86"/>
      <c r="CJ90" s="86"/>
      <c r="CK90" s="86"/>
      <c r="CL90" s="86"/>
      <c r="CM90" s="86"/>
      <c r="CN90" s="86"/>
      <c r="CO90" s="86"/>
      <c r="CP90" s="86"/>
      <c r="CQ90" s="86"/>
      <c r="CR90" s="86"/>
      <c r="CS90" s="86"/>
      <c r="CT90" s="86"/>
      <c r="CU90" s="86"/>
      <c r="CV90" s="86"/>
      <c r="CW90" s="86"/>
      <c r="CX90" s="86"/>
      <c r="CY90" s="86"/>
      <c r="CZ90" s="86"/>
      <c r="DA90" s="86"/>
      <c r="DB90" s="86"/>
      <c r="DC90" s="86"/>
      <c r="DD90" s="86"/>
      <c r="DE90" s="86"/>
      <c r="DF90" s="86"/>
      <c r="DG90" s="86"/>
      <c r="DH90" s="86"/>
      <c r="DI90" s="86"/>
      <c r="DJ90" s="86"/>
      <c r="DK90" s="86"/>
      <c r="DL90" s="86"/>
      <c r="DM90" s="86"/>
      <c r="DN90" s="86"/>
      <c r="DO90" s="86"/>
      <c r="DP90" s="86"/>
      <c r="DQ90" s="86"/>
      <c r="DR90" s="86"/>
      <c r="DS90" s="86"/>
      <c r="DT90" s="86"/>
      <c r="DU90" s="86"/>
      <c r="DV90" s="86"/>
      <c r="DW90" s="86"/>
      <c r="DX90" s="86"/>
      <c r="DY90" s="86"/>
      <c r="DZ90" s="86"/>
      <c r="EA90" s="86"/>
      <c r="EB90" s="86"/>
      <c r="EC90" s="86"/>
      <c r="ED90" s="86"/>
      <c r="EE90" s="86"/>
      <c r="EF90" s="86"/>
      <c r="EG90" s="86"/>
      <c r="EH90" s="86"/>
      <c r="EI90" s="86"/>
      <c r="EJ90" s="86"/>
      <c r="EK90" s="86"/>
      <c r="EL90" s="86"/>
      <c r="EM90" s="86"/>
      <c r="EN90" s="86"/>
      <c r="EO90" s="86"/>
      <c r="EP90" s="86"/>
      <c r="EQ90" s="86"/>
      <c r="ER90" s="86"/>
      <c r="ES90" s="86"/>
      <c r="ET90" s="86"/>
      <c r="EU90" s="86"/>
      <c r="EV90" s="86"/>
      <c r="EW90" s="86"/>
      <c r="EX90" s="86"/>
      <c r="EY90" s="86"/>
      <c r="EZ90" s="86"/>
      <c r="FA90" s="86"/>
      <c r="FB90" s="86"/>
      <c r="FC90" s="86"/>
      <c r="FD90" s="86"/>
      <c r="FE90" s="86"/>
      <c r="FF90" s="86"/>
      <c r="FG90" s="86"/>
      <c r="FH90" s="86"/>
      <c r="FI90" s="86"/>
      <c r="FJ90" s="86"/>
      <c r="FK90" s="86"/>
      <c r="FL90" s="86"/>
      <c r="FM90" s="86"/>
      <c r="FN90" s="86"/>
      <c r="FO90" s="86"/>
      <c r="FP90" s="86"/>
      <c r="FQ90" s="86"/>
      <c r="FR90" s="86"/>
      <c r="FS90" s="86"/>
      <c r="FT90" s="86"/>
      <c r="FU90" s="86"/>
      <c r="FV90" s="86"/>
      <c r="FW90" s="86"/>
      <c r="FX90" s="86"/>
      <c r="FY90" s="86"/>
      <c r="FZ90" s="86"/>
      <c r="GA90" s="86"/>
      <c r="GB90" s="86"/>
      <c r="GC90" s="86"/>
      <c r="GD90" s="86"/>
      <c r="GE90" s="86"/>
      <c r="GF90" s="86"/>
      <c r="GG90" s="86"/>
      <c r="GH90" s="86"/>
      <c r="GI90" s="86"/>
      <c r="GJ90" s="86"/>
      <c r="GK90" s="86"/>
      <c r="GL90" s="86"/>
      <c r="GM90" s="86"/>
      <c r="GN90" s="86"/>
      <c r="GO90" s="86"/>
      <c r="GP90" s="86"/>
      <c r="GQ90" s="86"/>
      <c r="GR90" s="86"/>
      <c r="GS90" s="86"/>
      <c r="GT90" s="86"/>
      <c r="GU90" s="86"/>
      <c r="GV90" s="86"/>
      <c r="GW90" s="86"/>
      <c r="GX90" s="86"/>
      <c r="GY90" s="86"/>
      <c r="GZ90" s="86"/>
      <c r="HA90" s="86"/>
      <c r="HB90" s="86"/>
      <c r="HC90" s="86"/>
      <c r="HD90" s="86"/>
      <c r="HE90" s="86"/>
      <c r="HF90" s="86"/>
      <c r="HG90" s="86"/>
      <c r="HH90" s="86"/>
      <c r="HI90" s="86"/>
      <c r="HJ90" s="86"/>
      <c r="HK90" s="86"/>
      <c r="HL90" s="86"/>
      <c r="HM90" s="86"/>
      <c r="HN90" s="86"/>
      <c r="HO90" s="86"/>
      <c r="HP90" s="86"/>
      <c r="HQ90" s="86"/>
      <c r="HR90" s="86"/>
      <c r="HS90" s="86"/>
      <c r="HT90" s="86"/>
      <c r="HU90" s="86"/>
      <c r="HV90" s="86"/>
      <c r="HW90" s="86"/>
      <c r="HX90" s="86"/>
      <c r="HY90" s="86"/>
      <c r="HZ90" s="86"/>
      <c r="IA90" s="86"/>
      <c r="IB90" s="86"/>
      <c r="IC90" s="86"/>
      <c r="ID90" s="86"/>
      <c r="IE90" s="86"/>
      <c r="IF90" s="86"/>
      <c r="IG90" s="86"/>
      <c r="IH90" s="86"/>
      <c r="II90" s="86"/>
      <c r="IJ90" s="86"/>
      <c r="IK90" s="86"/>
      <c r="IL90" s="86"/>
      <c r="IM90" s="86"/>
      <c r="IN90" s="86"/>
      <c r="IO90" s="86"/>
      <c r="IP90" s="86"/>
      <c r="IQ90" s="86"/>
      <c r="IR90" s="86"/>
      <c r="IS90" s="86"/>
    </row>
    <row r="91" spans="1:253" x14ac:dyDescent="0.25">
      <c r="A91" s="50" t="s">
        <v>874</v>
      </c>
      <c r="B91" s="50">
        <v>1</v>
      </c>
      <c r="C91" s="50" t="s">
        <v>36</v>
      </c>
      <c r="D91" s="155" t="s">
        <v>300</v>
      </c>
      <c r="E91" s="83">
        <v>3</v>
      </c>
      <c r="F91" s="39">
        <v>62</v>
      </c>
      <c r="G91" s="39">
        <v>95.49</v>
      </c>
      <c r="H91" s="40">
        <v>36464</v>
      </c>
      <c r="J91" s="53">
        <f t="shared" si="6"/>
        <v>59.203800000000001</v>
      </c>
      <c r="K91" s="53">
        <v>59.203800000000001</v>
      </c>
      <c r="P91" s="85"/>
    </row>
    <row r="92" spans="1:253" s="154" customFormat="1" x14ac:dyDescent="0.25">
      <c r="A92" s="50" t="s">
        <v>815</v>
      </c>
      <c r="B92" s="50">
        <v>1</v>
      </c>
      <c r="C92" s="50" t="s">
        <v>7</v>
      </c>
      <c r="D92" s="155" t="s">
        <v>269</v>
      </c>
      <c r="E92" s="83">
        <v>22.52</v>
      </c>
      <c r="F92" s="39">
        <v>89</v>
      </c>
      <c r="G92" s="39">
        <v>98.9</v>
      </c>
      <c r="H92" s="40">
        <v>1758000</v>
      </c>
      <c r="I92" s="84"/>
      <c r="J92" s="53">
        <f>G92*F92/100</f>
        <v>88.021000000000001</v>
      </c>
      <c r="K92" s="53">
        <v>88.021000000000001</v>
      </c>
      <c r="L92" s="50"/>
      <c r="M92" s="50"/>
      <c r="N92" s="50"/>
      <c r="O92" s="50"/>
      <c r="P92" s="85"/>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c r="BQ92" s="50"/>
      <c r="BR92" s="50"/>
      <c r="BS92" s="50"/>
      <c r="BT92" s="50"/>
      <c r="BU92" s="50"/>
      <c r="BV92" s="50"/>
      <c r="BW92" s="50"/>
      <c r="BX92" s="50"/>
      <c r="BY92" s="50"/>
      <c r="BZ92" s="50"/>
      <c r="CA92" s="50"/>
      <c r="CB92" s="50"/>
      <c r="CC92" s="50"/>
      <c r="CD92" s="50"/>
      <c r="CE92" s="50"/>
      <c r="CF92" s="50"/>
      <c r="CG92" s="50"/>
      <c r="CH92" s="50"/>
      <c r="CI92" s="50"/>
      <c r="CJ92" s="50"/>
      <c r="CK92" s="50"/>
      <c r="CL92" s="50"/>
      <c r="CM92" s="50"/>
      <c r="CN92" s="50"/>
      <c r="CO92" s="50"/>
      <c r="CP92" s="50"/>
      <c r="CQ92" s="50"/>
      <c r="CR92" s="50"/>
      <c r="CS92" s="50"/>
      <c r="CT92" s="50"/>
      <c r="CU92" s="50"/>
      <c r="CV92" s="50"/>
      <c r="CW92" s="50"/>
      <c r="CX92" s="50"/>
      <c r="CY92" s="50"/>
      <c r="CZ92" s="50"/>
      <c r="DA92" s="50"/>
      <c r="DB92" s="50"/>
      <c r="DC92" s="50"/>
      <c r="DD92" s="50"/>
      <c r="DE92" s="50"/>
      <c r="DF92" s="50"/>
      <c r="DG92" s="50"/>
      <c r="DH92" s="50"/>
      <c r="DI92" s="50"/>
      <c r="DJ92" s="50"/>
      <c r="DK92" s="50"/>
      <c r="DL92" s="50"/>
      <c r="DM92" s="50"/>
      <c r="DN92" s="50"/>
      <c r="DO92" s="50"/>
      <c r="DP92" s="50"/>
      <c r="DQ92" s="50"/>
      <c r="DR92" s="50"/>
      <c r="DS92" s="50"/>
      <c r="DT92" s="50"/>
      <c r="DU92" s="50"/>
      <c r="DV92" s="50"/>
      <c r="DW92" s="50"/>
      <c r="DX92" s="50"/>
      <c r="DY92" s="50"/>
      <c r="DZ92" s="50"/>
      <c r="EA92" s="50"/>
      <c r="EB92" s="50"/>
      <c r="EC92" s="50"/>
      <c r="ED92" s="50"/>
      <c r="EE92" s="50"/>
      <c r="EF92" s="50"/>
      <c r="EG92" s="50"/>
      <c r="EH92" s="50"/>
      <c r="EI92" s="50"/>
      <c r="EJ92" s="50"/>
      <c r="EK92" s="50"/>
      <c r="EL92" s="50"/>
      <c r="EM92" s="50"/>
      <c r="EN92" s="50"/>
      <c r="EO92" s="50"/>
      <c r="EP92" s="50"/>
      <c r="EQ92" s="50"/>
      <c r="ER92" s="50"/>
      <c r="ES92" s="50"/>
      <c r="ET92" s="50"/>
      <c r="EU92" s="50"/>
      <c r="EV92" s="50"/>
      <c r="EW92" s="50"/>
      <c r="EX92" s="50"/>
      <c r="EY92" s="50"/>
      <c r="EZ92" s="50"/>
      <c r="FA92" s="50"/>
      <c r="FB92" s="50"/>
      <c r="FC92" s="50"/>
      <c r="FD92" s="50"/>
      <c r="FE92" s="50"/>
      <c r="FF92" s="50"/>
      <c r="FG92" s="50"/>
      <c r="FH92" s="50"/>
      <c r="FI92" s="50"/>
      <c r="FJ92" s="50"/>
      <c r="FK92" s="50"/>
      <c r="FL92" s="50"/>
      <c r="FM92" s="50"/>
      <c r="FN92" s="50"/>
      <c r="FO92" s="50"/>
      <c r="FP92" s="50"/>
      <c r="FQ92" s="50"/>
      <c r="FR92" s="50"/>
      <c r="FS92" s="50"/>
      <c r="FT92" s="50"/>
      <c r="FU92" s="50"/>
      <c r="FV92" s="50"/>
      <c r="FW92" s="50"/>
      <c r="FX92" s="50"/>
      <c r="FY92" s="50"/>
      <c r="FZ92" s="50"/>
      <c r="GA92" s="50"/>
      <c r="GB92" s="50"/>
      <c r="GC92" s="50"/>
      <c r="GD92" s="50"/>
      <c r="GE92" s="50"/>
      <c r="GF92" s="50"/>
      <c r="GG92" s="50"/>
      <c r="GH92" s="50"/>
      <c r="GI92" s="50"/>
      <c r="GJ92" s="50"/>
      <c r="GK92" s="50"/>
      <c r="GL92" s="50"/>
      <c r="GM92" s="50"/>
      <c r="GN92" s="50"/>
      <c r="GO92" s="50"/>
      <c r="GP92" s="50"/>
      <c r="GQ92" s="50"/>
      <c r="GR92" s="50"/>
      <c r="GS92" s="50"/>
      <c r="GT92" s="50"/>
      <c r="GU92" s="50"/>
      <c r="GV92" s="50"/>
      <c r="GW92" s="50"/>
      <c r="GX92" s="50"/>
      <c r="GY92" s="50"/>
      <c r="GZ92" s="50"/>
      <c r="HA92" s="50"/>
      <c r="HB92" s="50"/>
      <c r="HC92" s="50"/>
      <c r="HD92" s="50"/>
      <c r="HE92" s="50"/>
      <c r="HF92" s="50"/>
      <c r="HG92" s="50"/>
      <c r="HH92" s="50"/>
      <c r="HI92" s="50"/>
      <c r="HJ92" s="50"/>
      <c r="HK92" s="50"/>
      <c r="HL92" s="50"/>
      <c r="HM92" s="50"/>
      <c r="HN92" s="50"/>
      <c r="HO92" s="50"/>
      <c r="HP92" s="50"/>
      <c r="HQ92" s="50"/>
      <c r="HR92" s="50"/>
      <c r="HS92" s="50"/>
      <c r="HT92" s="50"/>
      <c r="HU92" s="50"/>
      <c r="HV92" s="50"/>
      <c r="HW92" s="50"/>
      <c r="HX92" s="50"/>
      <c r="HY92" s="50"/>
      <c r="HZ92" s="50"/>
      <c r="IA92" s="50"/>
      <c r="IB92" s="50"/>
      <c r="IC92" s="50"/>
      <c r="ID92" s="50"/>
      <c r="IE92" s="50"/>
      <c r="IF92" s="50"/>
      <c r="IG92" s="50"/>
      <c r="IH92" s="50"/>
      <c r="II92" s="50"/>
      <c r="IJ92" s="50"/>
      <c r="IK92" s="50"/>
      <c r="IL92" s="50"/>
      <c r="IM92" s="50"/>
      <c r="IN92" s="50"/>
      <c r="IO92" s="50"/>
      <c r="IP92" s="50"/>
      <c r="IQ92" s="50"/>
      <c r="IR92" s="50"/>
      <c r="IS92" s="50"/>
    </row>
    <row r="93" spans="1:253" s="63" customFormat="1" x14ac:dyDescent="0.25">
      <c r="A93" s="63" t="s">
        <v>194</v>
      </c>
      <c r="B93" s="63">
        <v>3</v>
      </c>
      <c r="C93" s="63" t="s">
        <v>47</v>
      </c>
      <c r="D93" s="162" t="s">
        <v>311</v>
      </c>
      <c r="E93" s="95">
        <v>13.9</v>
      </c>
      <c r="F93" s="96">
        <v>84</v>
      </c>
      <c r="G93" s="96">
        <v>30</v>
      </c>
      <c r="H93" s="97">
        <v>2500000</v>
      </c>
      <c r="I93" s="138"/>
      <c r="J93" s="136">
        <f t="shared" si="6"/>
        <v>25.2</v>
      </c>
      <c r="K93" s="136">
        <v>25.970700000000001</v>
      </c>
      <c r="L93" s="134"/>
      <c r="M93" s="134"/>
      <c r="N93" s="134"/>
      <c r="O93" s="134"/>
      <c r="P93" s="130"/>
      <c r="Q93" s="134"/>
      <c r="R93" s="134"/>
      <c r="S93" s="134"/>
      <c r="T93" s="134"/>
      <c r="U93" s="134"/>
      <c r="V93" s="134"/>
      <c r="W93" s="134"/>
      <c r="X93" s="134"/>
      <c r="Y93" s="134"/>
      <c r="Z93" s="134"/>
      <c r="AA93" s="134"/>
      <c r="AB93" s="134"/>
      <c r="AC93" s="134"/>
      <c r="AD93" s="134"/>
      <c r="AE93" s="134"/>
      <c r="AF93" s="134"/>
      <c r="AG93" s="134"/>
      <c r="AH93" s="134"/>
      <c r="AI93" s="134"/>
      <c r="AJ93" s="134"/>
      <c r="AK93" s="134"/>
      <c r="AL93" s="134"/>
      <c r="AM93" s="134"/>
      <c r="AN93" s="134"/>
      <c r="AO93" s="134"/>
      <c r="AP93" s="134"/>
      <c r="AQ93" s="134"/>
      <c r="AR93" s="134"/>
      <c r="AS93" s="134"/>
      <c r="AT93" s="134"/>
      <c r="AU93" s="134"/>
      <c r="AV93" s="134"/>
      <c r="AW93" s="134"/>
      <c r="AX93" s="134"/>
      <c r="AY93" s="134"/>
      <c r="AZ93" s="134"/>
      <c r="BA93" s="134"/>
      <c r="BB93" s="134"/>
      <c r="BC93" s="134"/>
      <c r="BD93" s="134"/>
      <c r="BE93" s="134"/>
      <c r="BF93" s="134"/>
      <c r="BG93" s="134"/>
      <c r="BH93" s="134"/>
      <c r="BI93" s="134"/>
      <c r="BJ93" s="134"/>
      <c r="BK93" s="134"/>
      <c r="BL93" s="134"/>
      <c r="BM93" s="134"/>
      <c r="BN93" s="134"/>
      <c r="BO93" s="134"/>
      <c r="BP93" s="134"/>
      <c r="BQ93" s="134"/>
      <c r="BR93" s="134"/>
      <c r="BS93" s="134"/>
      <c r="BT93" s="134"/>
      <c r="BU93" s="134"/>
      <c r="BV93" s="134"/>
      <c r="BW93" s="134"/>
      <c r="BX93" s="134"/>
      <c r="BY93" s="134"/>
      <c r="BZ93" s="134"/>
      <c r="CA93" s="134"/>
      <c r="CB93" s="134"/>
      <c r="CC93" s="134"/>
      <c r="CD93" s="134"/>
      <c r="CE93" s="134"/>
      <c r="CF93" s="134"/>
      <c r="CG93" s="134"/>
      <c r="CH93" s="134"/>
      <c r="CI93" s="134"/>
      <c r="CJ93" s="134"/>
      <c r="CK93" s="134"/>
      <c r="CL93" s="134"/>
      <c r="CM93" s="134"/>
      <c r="CN93" s="134"/>
      <c r="CO93" s="134"/>
      <c r="CP93" s="134"/>
      <c r="CQ93" s="134"/>
      <c r="CR93" s="134"/>
      <c r="CS93" s="134"/>
      <c r="CT93" s="134"/>
      <c r="CU93" s="134"/>
      <c r="CV93" s="134"/>
      <c r="CW93" s="134"/>
      <c r="CX93" s="134"/>
      <c r="CY93" s="134"/>
      <c r="CZ93" s="134"/>
      <c r="DA93" s="134"/>
      <c r="DB93" s="134"/>
      <c r="DC93" s="134"/>
      <c r="DD93" s="134"/>
      <c r="DE93" s="134"/>
      <c r="DF93" s="134"/>
      <c r="DG93" s="134"/>
      <c r="DH93" s="134"/>
      <c r="DI93" s="134"/>
      <c r="DJ93" s="134"/>
      <c r="DK93" s="134"/>
      <c r="DL93" s="134"/>
      <c r="DM93" s="134"/>
      <c r="DN93" s="134"/>
      <c r="DO93" s="134"/>
      <c r="DP93" s="134"/>
      <c r="DQ93" s="134"/>
      <c r="DR93" s="134"/>
      <c r="DS93" s="134"/>
      <c r="DT93" s="134"/>
      <c r="DU93" s="134"/>
      <c r="DV93" s="134"/>
      <c r="DW93" s="134"/>
      <c r="DX93" s="134"/>
      <c r="DY93" s="134"/>
      <c r="DZ93" s="134"/>
      <c r="EA93" s="134"/>
      <c r="EB93" s="134"/>
      <c r="EC93" s="134"/>
      <c r="ED93" s="134"/>
      <c r="EE93" s="134"/>
      <c r="EF93" s="134"/>
      <c r="EG93" s="134"/>
      <c r="EH93" s="134"/>
      <c r="EI93" s="134"/>
      <c r="EJ93" s="134"/>
      <c r="EK93" s="134"/>
      <c r="EL93" s="134"/>
      <c r="EM93" s="134"/>
      <c r="EN93" s="134"/>
      <c r="EO93" s="134"/>
      <c r="EP93" s="134"/>
      <c r="EQ93" s="134"/>
      <c r="ER93" s="134"/>
      <c r="ES93" s="134"/>
      <c r="ET93" s="134"/>
      <c r="EU93" s="134"/>
      <c r="EV93" s="134"/>
      <c r="EW93" s="134"/>
      <c r="EX93" s="134"/>
      <c r="EY93" s="134"/>
      <c r="EZ93" s="134"/>
      <c r="FA93" s="134"/>
      <c r="FB93" s="134"/>
      <c r="FC93" s="134"/>
      <c r="FD93" s="134"/>
      <c r="FE93" s="134"/>
      <c r="FF93" s="134"/>
      <c r="FG93" s="134"/>
      <c r="FH93" s="134"/>
      <c r="FI93" s="134"/>
      <c r="FJ93" s="134"/>
      <c r="FK93" s="134"/>
      <c r="FL93" s="134"/>
      <c r="FM93" s="134"/>
      <c r="FN93" s="134"/>
      <c r="FO93" s="134"/>
      <c r="FP93" s="134"/>
      <c r="FQ93" s="134"/>
      <c r="FR93" s="134"/>
      <c r="FS93" s="134"/>
      <c r="FT93" s="134"/>
      <c r="FU93" s="134"/>
      <c r="FV93" s="134"/>
      <c r="FW93" s="134"/>
      <c r="FX93" s="134"/>
      <c r="FY93" s="134"/>
      <c r="FZ93" s="134"/>
      <c r="GA93" s="134"/>
      <c r="GB93" s="134"/>
      <c r="GC93" s="134"/>
      <c r="GD93" s="134"/>
      <c r="GE93" s="134"/>
      <c r="GF93" s="134"/>
      <c r="GG93" s="134"/>
      <c r="GH93" s="134"/>
      <c r="GI93" s="134"/>
      <c r="GJ93" s="134"/>
      <c r="GK93" s="134"/>
      <c r="GL93" s="134"/>
      <c r="GM93" s="134"/>
      <c r="GN93" s="134"/>
      <c r="GO93" s="134"/>
      <c r="GP93" s="134"/>
      <c r="GQ93" s="134"/>
      <c r="GR93" s="134"/>
      <c r="GS93" s="134"/>
      <c r="GT93" s="134"/>
      <c r="GU93" s="134"/>
      <c r="GV93" s="134"/>
      <c r="GW93" s="134"/>
      <c r="GX93" s="134"/>
      <c r="GY93" s="134"/>
      <c r="GZ93" s="134"/>
      <c r="HA93" s="134"/>
      <c r="HB93" s="134"/>
      <c r="HC93" s="134"/>
      <c r="HD93" s="134"/>
      <c r="HE93" s="134"/>
      <c r="HF93" s="134"/>
      <c r="HG93" s="134"/>
      <c r="HH93" s="134"/>
      <c r="HI93" s="134"/>
      <c r="HJ93" s="134"/>
      <c r="HK93" s="134"/>
      <c r="HL93" s="134"/>
      <c r="HM93" s="134"/>
      <c r="HN93" s="134"/>
      <c r="HO93" s="134"/>
      <c r="HP93" s="134"/>
      <c r="HQ93" s="134"/>
      <c r="HR93" s="134"/>
      <c r="HS93" s="134"/>
      <c r="HT93" s="134"/>
      <c r="HU93" s="134"/>
      <c r="HV93" s="134"/>
      <c r="HW93" s="134"/>
      <c r="HX93" s="134"/>
      <c r="HY93" s="134"/>
      <c r="HZ93" s="134"/>
      <c r="IA93" s="134"/>
      <c r="IB93" s="134"/>
      <c r="IC93" s="134"/>
      <c r="ID93" s="134"/>
      <c r="IE93" s="134"/>
      <c r="IF93" s="134"/>
      <c r="IG93" s="134"/>
      <c r="IH93" s="134"/>
      <c r="II93" s="134"/>
      <c r="IJ93" s="134"/>
      <c r="IK93" s="134"/>
      <c r="IL93" s="134"/>
      <c r="IM93" s="134"/>
      <c r="IN93" s="134"/>
      <c r="IO93" s="134"/>
      <c r="IP93" s="134"/>
      <c r="IQ93" s="134"/>
      <c r="IR93" s="134"/>
      <c r="IS93" s="134"/>
    </row>
    <row r="94" spans="1:253" s="134" customFormat="1" x14ac:dyDescent="0.25">
      <c r="A94" s="63" t="s">
        <v>393</v>
      </c>
      <c r="B94" s="63">
        <v>3</v>
      </c>
      <c r="C94" s="63" t="s">
        <v>394</v>
      </c>
      <c r="D94" s="162" t="s">
        <v>395</v>
      </c>
      <c r="E94" s="95">
        <v>18.7</v>
      </c>
      <c r="F94" s="96">
        <v>84</v>
      </c>
      <c r="G94" s="96">
        <v>30</v>
      </c>
      <c r="H94" s="97">
        <v>907200</v>
      </c>
      <c r="I94" s="98"/>
      <c r="J94" s="99">
        <f t="shared" si="6"/>
        <v>25.2</v>
      </c>
      <c r="K94" s="99">
        <v>32.29</v>
      </c>
      <c r="L94" s="63"/>
      <c r="M94" s="63"/>
      <c r="N94" s="63"/>
      <c r="O94" s="63"/>
      <c r="P94" s="100"/>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c r="ES94" s="63"/>
      <c r="ET94" s="63"/>
      <c r="EU94" s="63"/>
      <c r="EV94" s="63"/>
      <c r="EW94" s="63"/>
      <c r="EX94" s="63"/>
      <c r="EY94" s="63"/>
      <c r="EZ94" s="63"/>
      <c r="FA94" s="63"/>
      <c r="FB94" s="63"/>
      <c r="FC94" s="63"/>
      <c r="FD94" s="63"/>
      <c r="FE94" s="63"/>
      <c r="FF94" s="63"/>
      <c r="FG94" s="63"/>
      <c r="FH94" s="63"/>
      <c r="FI94" s="63"/>
      <c r="FJ94" s="63"/>
      <c r="FK94" s="63"/>
      <c r="FL94" s="63"/>
      <c r="FM94" s="63"/>
      <c r="FN94" s="63"/>
      <c r="FO94" s="63"/>
      <c r="FP94" s="63"/>
      <c r="FQ94" s="63"/>
      <c r="FR94" s="63"/>
      <c r="FS94" s="63"/>
      <c r="FT94" s="63"/>
      <c r="FU94" s="63"/>
      <c r="FV94" s="63"/>
      <c r="FW94" s="63"/>
      <c r="FX94" s="63"/>
      <c r="FY94" s="63"/>
      <c r="FZ94" s="63"/>
      <c r="GA94" s="63"/>
      <c r="GB94" s="63"/>
      <c r="GC94" s="63"/>
      <c r="GD94" s="63"/>
      <c r="GE94" s="63"/>
      <c r="GF94" s="63"/>
      <c r="GG94" s="63"/>
      <c r="GH94" s="63"/>
      <c r="GI94" s="63"/>
      <c r="GJ94" s="63"/>
      <c r="GK94" s="63"/>
      <c r="GL94" s="63"/>
      <c r="GM94" s="63"/>
      <c r="GN94" s="63"/>
      <c r="GO94" s="63"/>
      <c r="GP94" s="63"/>
      <c r="GQ94" s="63"/>
      <c r="GR94" s="63"/>
      <c r="GS94" s="63"/>
      <c r="GT94" s="63"/>
      <c r="GU94" s="63"/>
      <c r="GV94" s="63"/>
      <c r="GW94" s="63"/>
      <c r="GX94" s="63"/>
      <c r="GY94" s="63"/>
      <c r="GZ94" s="63"/>
      <c r="HA94" s="63"/>
      <c r="HB94" s="63"/>
      <c r="HC94" s="63"/>
      <c r="HD94" s="63"/>
      <c r="HE94" s="63"/>
      <c r="HF94" s="63"/>
      <c r="HG94" s="63"/>
      <c r="HH94" s="63"/>
      <c r="HI94" s="63"/>
      <c r="HJ94" s="63"/>
      <c r="HK94" s="63"/>
      <c r="HL94" s="63"/>
      <c r="HM94" s="63"/>
      <c r="HN94" s="63"/>
      <c r="HO94" s="63"/>
      <c r="HP94" s="63"/>
      <c r="HQ94" s="63"/>
      <c r="HR94" s="63"/>
      <c r="HS94" s="63"/>
      <c r="HT94" s="63"/>
      <c r="HU94" s="63"/>
      <c r="HV94" s="63"/>
      <c r="HW94" s="63"/>
      <c r="HX94" s="63"/>
      <c r="HY94" s="63"/>
      <c r="HZ94" s="63"/>
      <c r="IA94" s="63"/>
      <c r="IB94" s="63"/>
      <c r="IC94" s="63"/>
      <c r="ID94" s="63"/>
      <c r="IE94" s="63"/>
      <c r="IF94" s="63"/>
      <c r="IG94" s="63"/>
      <c r="IH94" s="63"/>
      <c r="II94" s="63"/>
      <c r="IJ94" s="63"/>
      <c r="IK94" s="63"/>
      <c r="IL94" s="63"/>
      <c r="IM94" s="63"/>
      <c r="IN94" s="63"/>
      <c r="IO94" s="63"/>
      <c r="IP94" s="63"/>
      <c r="IQ94" s="63"/>
      <c r="IR94" s="63"/>
      <c r="IS94" s="63"/>
    </row>
    <row r="95" spans="1:253" s="63" customFormat="1" x14ac:dyDescent="0.25">
      <c r="A95" s="63" t="s">
        <v>813</v>
      </c>
      <c r="B95" s="63">
        <v>3</v>
      </c>
      <c r="C95" s="63" t="s">
        <v>48</v>
      </c>
      <c r="D95" s="162" t="s">
        <v>313</v>
      </c>
      <c r="E95" s="95">
        <v>15.5</v>
      </c>
      <c r="F95" s="96">
        <v>84</v>
      </c>
      <c r="G95" s="96">
        <v>30</v>
      </c>
      <c r="H95" s="97">
        <v>2500000</v>
      </c>
      <c r="I95" s="98"/>
      <c r="J95" s="99">
        <f t="shared" si="6"/>
        <v>25.2</v>
      </c>
      <c r="K95" s="99">
        <v>18.699533333333335</v>
      </c>
      <c r="P95" s="100"/>
    </row>
    <row r="96" spans="1:253" s="41" customFormat="1" x14ac:dyDescent="0.25">
      <c r="A96" s="63" t="s">
        <v>814</v>
      </c>
      <c r="B96" s="63">
        <v>3</v>
      </c>
      <c r="C96" s="63" t="s">
        <v>49</v>
      </c>
      <c r="D96" s="162" t="s">
        <v>312</v>
      </c>
      <c r="E96" s="95">
        <v>14.17</v>
      </c>
      <c r="F96" s="96">
        <v>78</v>
      </c>
      <c r="G96" s="96">
        <v>31.09</v>
      </c>
      <c r="H96" s="97">
        <v>2500000</v>
      </c>
      <c r="I96" s="98"/>
      <c r="J96" s="99">
        <f t="shared" si="6"/>
        <v>24.2502</v>
      </c>
      <c r="K96" s="99">
        <v>19.47016</v>
      </c>
      <c r="L96" s="63"/>
      <c r="M96" s="63"/>
      <c r="N96" s="63"/>
      <c r="O96" s="63"/>
      <c r="P96" s="100"/>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c r="ES96" s="63"/>
      <c r="ET96" s="63"/>
      <c r="EU96" s="63"/>
      <c r="EV96" s="63"/>
      <c r="EW96" s="63"/>
      <c r="EX96" s="63"/>
      <c r="EY96" s="63"/>
      <c r="EZ96" s="63"/>
      <c r="FA96" s="63"/>
      <c r="FB96" s="63"/>
      <c r="FC96" s="63"/>
      <c r="FD96" s="63"/>
      <c r="FE96" s="63"/>
      <c r="FF96" s="63"/>
      <c r="FG96" s="63"/>
      <c r="FH96" s="63"/>
      <c r="FI96" s="63"/>
      <c r="FJ96" s="63"/>
      <c r="FK96" s="63"/>
      <c r="FL96" s="63"/>
      <c r="FM96" s="63"/>
      <c r="FN96" s="63"/>
      <c r="FO96" s="63"/>
      <c r="FP96" s="63"/>
      <c r="FQ96" s="63"/>
      <c r="FR96" s="63"/>
      <c r="FS96" s="63"/>
      <c r="FT96" s="63"/>
      <c r="FU96" s="63"/>
      <c r="FV96" s="63"/>
      <c r="FW96" s="63"/>
      <c r="FX96" s="63"/>
      <c r="FY96" s="63"/>
      <c r="FZ96" s="63"/>
      <c r="GA96" s="63"/>
      <c r="GB96" s="63"/>
      <c r="GC96" s="63"/>
      <c r="GD96" s="63"/>
      <c r="GE96" s="63"/>
      <c r="GF96" s="63"/>
      <c r="GG96" s="63"/>
      <c r="GH96" s="63"/>
      <c r="GI96" s="63"/>
      <c r="GJ96" s="63"/>
      <c r="GK96" s="63"/>
      <c r="GL96" s="63"/>
      <c r="GM96" s="63"/>
      <c r="GN96" s="63"/>
      <c r="GO96" s="63"/>
      <c r="GP96" s="63"/>
      <c r="GQ96" s="63"/>
      <c r="GR96" s="63"/>
      <c r="GS96" s="63"/>
      <c r="GT96" s="63"/>
      <c r="GU96" s="63"/>
      <c r="GV96" s="63"/>
      <c r="GW96" s="63"/>
      <c r="GX96" s="63"/>
      <c r="GY96" s="63"/>
      <c r="GZ96" s="63"/>
      <c r="HA96" s="63"/>
      <c r="HB96" s="63"/>
      <c r="HC96" s="63"/>
      <c r="HD96" s="63"/>
      <c r="HE96" s="63"/>
      <c r="HF96" s="63"/>
      <c r="HG96" s="63"/>
      <c r="HH96" s="63"/>
      <c r="HI96" s="63"/>
      <c r="HJ96" s="63"/>
      <c r="HK96" s="63"/>
      <c r="HL96" s="63"/>
      <c r="HM96" s="63"/>
      <c r="HN96" s="63"/>
      <c r="HO96" s="63"/>
      <c r="HP96" s="63"/>
      <c r="HQ96" s="63"/>
      <c r="HR96" s="63"/>
      <c r="HS96" s="63"/>
      <c r="HT96" s="63"/>
      <c r="HU96" s="63"/>
      <c r="HV96" s="63"/>
      <c r="HW96" s="63"/>
      <c r="HX96" s="63"/>
      <c r="HY96" s="63"/>
      <c r="HZ96" s="63"/>
      <c r="IA96" s="63"/>
      <c r="IB96" s="63"/>
      <c r="IC96" s="63"/>
      <c r="ID96" s="63"/>
      <c r="IE96" s="63"/>
      <c r="IF96" s="63"/>
      <c r="IG96" s="63"/>
      <c r="IH96" s="63"/>
      <c r="II96" s="63"/>
      <c r="IJ96" s="63"/>
      <c r="IK96" s="63"/>
      <c r="IL96" s="63"/>
      <c r="IM96" s="63"/>
      <c r="IN96" s="63"/>
      <c r="IO96" s="63"/>
      <c r="IP96" s="63"/>
      <c r="IQ96" s="63"/>
      <c r="IR96" s="63"/>
      <c r="IS96" s="63"/>
    </row>
    <row r="97" spans="1:253" x14ac:dyDescent="0.25">
      <c r="A97" s="41" t="s">
        <v>198</v>
      </c>
      <c r="B97" s="41">
        <v>2</v>
      </c>
      <c r="C97" s="41" t="s">
        <v>50</v>
      </c>
      <c r="D97" s="159" t="s">
        <v>314</v>
      </c>
      <c r="E97" s="77">
        <v>2.2599999999999998</v>
      </c>
      <c r="F97" s="101">
        <v>93</v>
      </c>
      <c r="G97" s="78">
        <v>99.94</v>
      </c>
      <c r="H97" s="79">
        <v>30000</v>
      </c>
      <c r="I97" s="102"/>
      <c r="J97" s="81">
        <f t="shared" si="6"/>
        <v>92.944199999999995</v>
      </c>
      <c r="K97" s="81">
        <v>91.284950000000009</v>
      </c>
      <c r="L97" s="41"/>
      <c r="M97" s="41" t="s">
        <v>197</v>
      </c>
      <c r="N97" s="41"/>
      <c r="O97" s="41"/>
      <c r="P97" s="82"/>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1"/>
      <c r="BE97" s="41"/>
      <c r="BF97" s="41"/>
      <c r="BG97" s="41"/>
      <c r="BH97" s="41"/>
      <c r="BI97" s="41"/>
      <c r="BJ97" s="41"/>
      <c r="BK97" s="41"/>
      <c r="BL97" s="41"/>
      <c r="BM97" s="41"/>
      <c r="BN97" s="41"/>
      <c r="BO97" s="41"/>
      <c r="BP97" s="41"/>
      <c r="BQ97" s="41"/>
      <c r="BR97" s="41"/>
      <c r="BS97" s="41"/>
      <c r="BT97" s="41"/>
      <c r="BU97" s="41"/>
      <c r="BV97" s="41"/>
      <c r="BW97" s="41"/>
      <c r="BX97" s="41"/>
      <c r="BY97" s="41"/>
      <c r="BZ97" s="41"/>
      <c r="CA97" s="41"/>
      <c r="CB97" s="41"/>
      <c r="CC97" s="41"/>
      <c r="CD97" s="41"/>
      <c r="CE97" s="41"/>
      <c r="CF97" s="41"/>
      <c r="CG97" s="41"/>
      <c r="CH97" s="41"/>
      <c r="CI97" s="41"/>
      <c r="CJ97" s="41"/>
      <c r="CK97" s="41"/>
      <c r="CL97" s="41"/>
      <c r="CM97" s="41"/>
      <c r="CN97" s="41"/>
      <c r="CO97" s="41"/>
      <c r="CP97" s="41"/>
      <c r="CQ97" s="41"/>
      <c r="CR97" s="41"/>
      <c r="CS97" s="41"/>
      <c r="CT97" s="41"/>
      <c r="CU97" s="41"/>
      <c r="CV97" s="41"/>
      <c r="CW97" s="41"/>
      <c r="CX97" s="41"/>
      <c r="CY97" s="41"/>
      <c r="CZ97" s="41"/>
      <c r="DA97" s="41"/>
      <c r="DB97" s="41"/>
      <c r="DC97" s="41"/>
      <c r="DD97" s="41"/>
      <c r="DE97" s="41"/>
      <c r="DF97" s="41"/>
      <c r="DG97" s="41"/>
      <c r="DH97" s="41"/>
      <c r="DI97" s="41"/>
      <c r="DJ97" s="41"/>
      <c r="DK97" s="41"/>
      <c r="DL97" s="41"/>
      <c r="DM97" s="41"/>
      <c r="DN97" s="41"/>
      <c r="DO97" s="41"/>
      <c r="DP97" s="41"/>
      <c r="DQ97" s="41"/>
      <c r="DR97" s="41"/>
      <c r="DS97" s="41"/>
      <c r="DT97" s="41"/>
      <c r="DU97" s="41"/>
      <c r="DV97" s="41"/>
      <c r="DW97" s="41"/>
      <c r="DX97" s="41"/>
      <c r="DY97" s="41"/>
      <c r="DZ97" s="41"/>
      <c r="EA97" s="41"/>
      <c r="EB97" s="41"/>
      <c r="EC97" s="41"/>
      <c r="ED97" s="41"/>
      <c r="EE97" s="41"/>
      <c r="EF97" s="41"/>
      <c r="EG97" s="41"/>
      <c r="EH97" s="41"/>
      <c r="EI97" s="41"/>
      <c r="EJ97" s="41"/>
      <c r="EK97" s="41"/>
      <c r="EL97" s="41"/>
      <c r="EM97" s="41"/>
      <c r="EN97" s="41"/>
      <c r="EO97" s="41"/>
      <c r="EP97" s="41"/>
      <c r="EQ97" s="41"/>
      <c r="ER97" s="41"/>
      <c r="ES97" s="41"/>
      <c r="ET97" s="41"/>
      <c r="EU97" s="41"/>
      <c r="EV97" s="41"/>
      <c r="EW97" s="41"/>
      <c r="EX97" s="41"/>
      <c r="EY97" s="41"/>
      <c r="EZ97" s="41"/>
      <c r="FA97" s="41"/>
      <c r="FB97" s="41"/>
      <c r="FC97" s="41"/>
      <c r="FD97" s="41"/>
      <c r="FE97" s="41"/>
      <c r="FF97" s="41"/>
      <c r="FG97" s="41"/>
      <c r="FH97" s="41"/>
      <c r="FI97" s="41"/>
      <c r="FJ97" s="41"/>
      <c r="FK97" s="41"/>
      <c r="FL97" s="41"/>
      <c r="FM97" s="41"/>
      <c r="FN97" s="41"/>
      <c r="FO97" s="41"/>
      <c r="FP97" s="41"/>
      <c r="FQ97" s="41"/>
      <c r="FR97" s="41"/>
      <c r="FS97" s="41"/>
      <c r="FT97" s="41"/>
      <c r="FU97" s="41"/>
      <c r="FV97" s="41"/>
      <c r="FW97" s="41"/>
      <c r="FX97" s="41"/>
      <c r="FY97" s="41"/>
      <c r="FZ97" s="41"/>
      <c r="GA97" s="41"/>
      <c r="GB97" s="41"/>
      <c r="GC97" s="41"/>
      <c r="GD97" s="41"/>
      <c r="GE97" s="41"/>
      <c r="GF97" s="41"/>
      <c r="GG97" s="41"/>
      <c r="GH97" s="41"/>
      <c r="GI97" s="41"/>
      <c r="GJ97" s="41"/>
      <c r="GK97" s="41"/>
      <c r="GL97" s="41"/>
      <c r="GM97" s="41"/>
      <c r="GN97" s="41"/>
      <c r="GO97" s="41"/>
      <c r="GP97" s="41"/>
      <c r="GQ97" s="41"/>
      <c r="GR97" s="41"/>
      <c r="GS97" s="41"/>
      <c r="GT97" s="41"/>
      <c r="GU97" s="41"/>
      <c r="GV97" s="41"/>
      <c r="GW97" s="41"/>
      <c r="GX97" s="41"/>
      <c r="GY97" s="41"/>
      <c r="GZ97" s="41"/>
      <c r="HA97" s="41"/>
      <c r="HB97" s="41"/>
      <c r="HC97" s="41"/>
      <c r="HD97" s="41"/>
      <c r="HE97" s="41"/>
      <c r="HF97" s="41"/>
      <c r="HG97" s="41"/>
      <c r="HH97" s="41"/>
      <c r="HI97" s="41"/>
      <c r="HJ97" s="41"/>
      <c r="HK97" s="41"/>
      <c r="HL97" s="41"/>
      <c r="HM97" s="41"/>
      <c r="HN97" s="41"/>
      <c r="HO97" s="41"/>
      <c r="HP97" s="41"/>
      <c r="HQ97" s="41"/>
      <c r="HR97" s="41"/>
      <c r="HS97" s="41"/>
      <c r="HT97" s="41"/>
      <c r="HU97" s="41"/>
      <c r="HV97" s="41"/>
      <c r="HW97" s="41"/>
      <c r="HX97" s="41"/>
      <c r="HY97" s="41"/>
      <c r="HZ97" s="41"/>
      <c r="IA97" s="41"/>
      <c r="IB97" s="41"/>
      <c r="IC97" s="41"/>
      <c r="ID97" s="41"/>
      <c r="IE97" s="41"/>
      <c r="IF97" s="41"/>
      <c r="IG97" s="41"/>
      <c r="IH97" s="41"/>
      <c r="II97" s="41"/>
      <c r="IJ97" s="41"/>
      <c r="IK97" s="41"/>
      <c r="IL97" s="41"/>
      <c r="IM97" s="41"/>
      <c r="IN97" s="41"/>
      <c r="IO97" s="41"/>
      <c r="IP97" s="41"/>
      <c r="IQ97" s="41"/>
      <c r="IR97" s="41"/>
      <c r="IS97" s="41"/>
    </row>
    <row r="98" spans="1:253" s="129" customFormat="1" x14ac:dyDescent="0.25">
      <c r="A98" s="63" t="s">
        <v>831</v>
      </c>
      <c r="B98" s="63">
        <v>3</v>
      </c>
      <c r="C98" s="63" t="s">
        <v>73</v>
      </c>
      <c r="D98" s="162" t="s">
        <v>320</v>
      </c>
      <c r="E98" s="95">
        <v>10.25</v>
      </c>
      <c r="F98" s="96">
        <v>31</v>
      </c>
      <c r="G98" s="96">
        <v>85.89</v>
      </c>
      <c r="H98" s="172">
        <v>64900</v>
      </c>
      <c r="I98" s="98"/>
      <c r="J98" s="99">
        <f>G98*F98/100</f>
        <v>26.625900000000001</v>
      </c>
      <c r="K98" s="99">
        <v>26.625900000000001</v>
      </c>
      <c r="L98" s="63"/>
      <c r="M98" s="63"/>
      <c r="N98" s="63"/>
      <c r="O98" s="63"/>
      <c r="P98" s="100"/>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c r="ES98" s="63"/>
      <c r="ET98" s="63"/>
      <c r="EU98" s="63"/>
      <c r="EV98" s="63"/>
      <c r="EW98" s="63"/>
      <c r="EX98" s="63"/>
      <c r="EY98" s="63"/>
      <c r="EZ98" s="63"/>
      <c r="FA98" s="63"/>
      <c r="FB98" s="63"/>
      <c r="FC98" s="63"/>
      <c r="FD98" s="63"/>
      <c r="FE98" s="63"/>
      <c r="FF98" s="63"/>
      <c r="FG98" s="63"/>
      <c r="FH98" s="63"/>
      <c r="FI98" s="63"/>
      <c r="FJ98" s="63"/>
      <c r="FK98" s="63"/>
      <c r="FL98" s="63"/>
      <c r="FM98" s="63"/>
      <c r="FN98" s="63"/>
      <c r="FO98" s="63"/>
      <c r="FP98" s="63"/>
      <c r="FQ98" s="63"/>
      <c r="FR98" s="63"/>
      <c r="FS98" s="63"/>
      <c r="FT98" s="63"/>
      <c r="FU98" s="63"/>
      <c r="FV98" s="63"/>
      <c r="FW98" s="63"/>
      <c r="FX98" s="63"/>
      <c r="FY98" s="63"/>
      <c r="FZ98" s="63"/>
      <c r="GA98" s="63"/>
      <c r="GB98" s="63"/>
      <c r="GC98" s="63"/>
      <c r="GD98" s="63"/>
      <c r="GE98" s="63"/>
      <c r="GF98" s="63"/>
      <c r="GG98" s="63"/>
      <c r="GH98" s="63"/>
      <c r="GI98" s="63"/>
      <c r="GJ98" s="63"/>
      <c r="GK98" s="63"/>
      <c r="GL98" s="63"/>
      <c r="GM98" s="63"/>
      <c r="GN98" s="63"/>
      <c r="GO98" s="63"/>
      <c r="GP98" s="63"/>
      <c r="GQ98" s="63"/>
      <c r="GR98" s="63"/>
      <c r="GS98" s="63"/>
      <c r="GT98" s="63"/>
      <c r="GU98" s="63"/>
      <c r="GV98" s="63"/>
      <c r="GW98" s="63"/>
      <c r="GX98" s="63"/>
      <c r="GY98" s="63"/>
      <c r="GZ98" s="63"/>
      <c r="HA98" s="63"/>
      <c r="HB98" s="63"/>
      <c r="HC98" s="63"/>
      <c r="HD98" s="63"/>
      <c r="HE98" s="63"/>
      <c r="HF98" s="63"/>
      <c r="HG98" s="63"/>
      <c r="HH98" s="63"/>
      <c r="HI98" s="63"/>
      <c r="HJ98" s="63"/>
      <c r="HK98" s="63"/>
      <c r="HL98" s="63"/>
      <c r="HM98" s="63"/>
      <c r="HN98" s="63"/>
      <c r="HO98" s="63"/>
      <c r="HP98" s="63"/>
      <c r="HQ98" s="63"/>
      <c r="HR98" s="63"/>
      <c r="HS98" s="63"/>
      <c r="HT98" s="63"/>
      <c r="HU98" s="63"/>
      <c r="HV98" s="63"/>
      <c r="HW98" s="63"/>
      <c r="HX98" s="63"/>
      <c r="HY98" s="63"/>
      <c r="HZ98" s="63"/>
      <c r="IA98" s="63"/>
      <c r="IB98" s="63"/>
      <c r="IC98" s="63"/>
      <c r="ID98" s="63"/>
      <c r="IE98" s="63"/>
      <c r="IF98" s="63"/>
      <c r="IG98" s="63"/>
      <c r="IH98" s="63"/>
      <c r="II98" s="63"/>
      <c r="IJ98" s="63"/>
      <c r="IK98" s="63"/>
      <c r="IL98" s="63"/>
      <c r="IM98" s="63"/>
      <c r="IN98" s="63"/>
      <c r="IO98" s="63"/>
      <c r="IP98" s="63"/>
      <c r="IQ98" s="63"/>
      <c r="IR98" s="63"/>
      <c r="IS98" s="63"/>
    </row>
    <row r="99" spans="1:253" x14ac:dyDescent="0.25">
      <c r="A99" s="63" t="s">
        <v>875</v>
      </c>
      <c r="B99" s="63">
        <v>3</v>
      </c>
      <c r="C99" s="63" t="s">
        <v>27</v>
      </c>
      <c r="D99" s="162" t="s">
        <v>290</v>
      </c>
      <c r="E99" s="95">
        <v>9.3000000000000007</v>
      </c>
      <c r="F99" s="96">
        <v>46</v>
      </c>
      <c r="G99" s="96">
        <v>96.32</v>
      </c>
      <c r="H99" s="97">
        <v>52000</v>
      </c>
      <c r="I99" s="98"/>
      <c r="J99" s="99">
        <f t="shared" si="6"/>
        <v>44.307199999999995</v>
      </c>
      <c r="K99" s="99">
        <v>41.772466666666666</v>
      </c>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c r="ES99" s="63"/>
      <c r="ET99" s="63"/>
      <c r="EU99" s="63"/>
      <c r="EV99" s="63"/>
      <c r="EW99" s="63"/>
      <c r="EX99" s="63"/>
      <c r="EY99" s="63"/>
      <c r="EZ99" s="63"/>
      <c r="FA99" s="63"/>
      <c r="FB99" s="63"/>
      <c r="FC99" s="63"/>
      <c r="FD99" s="63"/>
      <c r="FE99" s="63"/>
      <c r="FF99" s="63"/>
      <c r="FG99" s="63"/>
      <c r="FH99" s="63"/>
      <c r="FI99" s="63"/>
      <c r="FJ99" s="63"/>
      <c r="FK99" s="63"/>
      <c r="FL99" s="63"/>
      <c r="FM99" s="63"/>
      <c r="FN99" s="63"/>
      <c r="FO99" s="63"/>
      <c r="FP99" s="63"/>
      <c r="FQ99" s="63"/>
      <c r="FR99" s="63"/>
      <c r="FS99" s="63"/>
      <c r="FT99" s="63"/>
      <c r="FU99" s="63"/>
      <c r="FV99" s="63"/>
      <c r="FW99" s="63"/>
      <c r="FX99" s="63"/>
      <c r="FY99" s="63"/>
      <c r="FZ99" s="63"/>
      <c r="GA99" s="63"/>
      <c r="GB99" s="63"/>
      <c r="GC99" s="63"/>
      <c r="GD99" s="63"/>
      <c r="GE99" s="63"/>
      <c r="GF99" s="63"/>
      <c r="GG99" s="63"/>
      <c r="GH99" s="63"/>
      <c r="GI99" s="63"/>
      <c r="GJ99" s="63"/>
      <c r="GK99" s="63"/>
      <c r="GL99" s="63"/>
      <c r="GM99" s="63"/>
      <c r="GN99" s="63"/>
      <c r="GO99" s="63"/>
      <c r="GP99" s="63"/>
      <c r="GQ99" s="63"/>
      <c r="GR99" s="63"/>
      <c r="GS99" s="63"/>
      <c r="GT99" s="63"/>
      <c r="GU99" s="63"/>
      <c r="GV99" s="63"/>
      <c r="GW99" s="63"/>
      <c r="GX99" s="63"/>
      <c r="GY99" s="63"/>
      <c r="GZ99" s="63"/>
      <c r="HA99" s="63"/>
      <c r="HB99" s="63"/>
      <c r="HC99" s="63"/>
      <c r="HD99" s="63"/>
      <c r="HE99" s="63"/>
      <c r="HF99" s="63"/>
      <c r="HG99" s="63"/>
      <c r="HH99" s="63"/>
      <c r="HI99" s="63"/>
      <c r="HJ99" s="63"/>
      <c r="HK99" s="63"/>
      <c r="HL99" s="63"/>
      <c r="HM99" s="63"/>
      <c r="HN99" s="63"/>
      <c r="HO99" s="63"/>
      <c r="HP99" s="63"/>
      <c r="HQ99" s="63"/>
      <c r="HR99" s="63"/>
      <c r="HS99" s="63"/>
      <c r="HT99" s="63"/>
      <c r="HU99" s="63"/>
      <c r="HV99" s="63"/>
      <c r="HW99" s="63"/>
      <c r="HX99" s="63"/>
      <c r="HY99" s="63"/>
      <c r="HZ99" s="63"/>
      <c r="IA99" s="63"/>
      <c r="IB99" s="63"/>
      <c r="IC99" s="63"/>
      <c r="ID99" s="63"/>
      <c r="IE99" s="63"/>
      <c r="IF99" s="63"/>
      <c r="IG99" s="63"/>
      <c r="IH99" s="63"/>
      <c r="II99" s="63"/>
      <c r="IJ99" s="63"/>
      <c r="IK99" s="63"/>
      <c r="IL99" s="63"/>
      <c r="IM99" s="63"/>
      <c r="IN99" s="63"/>
      <c r="IO99" s="63"/>
      <c r="IP99" s="63"/>
      <c r="IQ99" s="63"/>
      <c r="IR99" s="63"/>
      <c r="IS99" s="63"/>
    </row>
    <row r="100" spans="1:253" s="63" customFormat="1" x14ac:dyDescent="0.25">
      <c r="A100" s="105" t="s">
        <v>549</v>
      </c>
      <c r="B100" s="107">
        <v>1</v>
      </c>
      <c r="C100" s="105" t="s">
        <v>84</v>
      </c>
      <c r="D100" s="163" t="s">
        <v>295</v>
      </c>
      <c r="E100" s="108">
        <v>23.75</v>
      </c>
      <c r="F100" s="106">
        <v>67</v>
      </c>
      <c r="G100" s="106">
        <v>90.53</v>
      </c>
      <c r="H100" s="109">
        <v>520000</v>
      </c>
      <c r="I100" s="84"/>
      <c r="J100" s="53">
        <f t="shared" si="6"/>
        <v>60.655100000000004</v>
      </c>
      <c r="K100" s="53">
        <v>60.655100000000004</v>
      </c>
      <c r="L100" s="50"/>
      <c r="M100" s="50"/>
      <c r="N100" s="50"/>
      <c r="O100" s="50"/>
      <c r="P100" s="85"/>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c r="BQ100" s="50"/>
      <c r="BR100" s="50"/>
      <c r="BS100" s="50"/>
      <c r="BT100" s="50"/>
      <c r="BU100" s="50"/>
      <c r="BV100" s="50"/>
      <c r="BW100" s="50"/>
      <c r="BX100" s="50"/>
      <c r="BY100" s="50"/>
      <c r="BZ100" s="50"/>
      <c r="CA100" s="50"/>
      <c r="CB100" s="50"/>
      <c r="CC100" s="50"/>
      <c r="CD100" s="50"/>
      <c r="CE100" s="50"/>
      <c r="CF100" s="50"/>
      <c r="CG100" s="50"/>
      <c r="CH100" s="50"/>
      <c r="CI100" s="50"/>
      <c r="CJ100" s="50"/>
      <c r="CK100" s="50"/>
      <c r="CL100" s="50"/>
      <c r="CM100" s="50"/>
      <c r="CN100" s="50"/>
      <c r="CO100" s="50"/>
      <c r="CP100" s="50"/>
      <c r="CQ100" s="50"/>
      <c r="CR100" s="50"/>
      <c r="CS100" s="50"/>
      <c r="CT100" s="50"/>
      <c r="CU100" s="50"/>
      <c r="CV100" s="50"/>
      <c r="CW100" s="50"/>
      <c r="CX100" s="50"/>
      <c r="CY100" s="50"/>
      <c r="CZ100" s="50"/>
      <c r="DA100" s="50"/>
      <c r="DB100" s="50"/>
      <c r="DC100" s="50"/>
      <c r="DD100" s="50"/>
      <c r="DE100" s="50"/>
      <c r="DF100" s="50"/>
      <c r="DG100" s="50"/>
      <c r="DH100" s="50"/>
      <c r="DI100" s="50"/>
      <c r="DJ100" s="50"/>
      <c r="DK100" s="50"/>
      <c r="DL100" s="50"/>
      <c r="DM100" s="50"/>
      <c r="DN100" s="50"/>
      <c r="DO100" s="50"/>
      <c r="DP100" s="50"/>
      <c r="DQ100" s="50"/>
      <c r="DR100" s="50"/>
      <c r="DS100" s="50"/>
      <c r="DT100" s="50"/>
      <c r="DU100" s="50"/>
      <c r="DV100" s="50"/>
      <c r="DW100" s="50"/>
      <c r="DX100" s="50"/>
      <c r="DY100" s="50"/>
      <c r="DZ100" s="50"/>
      <c r="EA100" s="50"/>
      <c r="EB100" s="50"/>
      <c r="EC100" s="50"/>
      <c r="ED100" s="50"/>
      <c r="EE100" s="50"/>
      <c r="EF100" s="50"/>
      <c r="EG100" s="50"/>
      <c r="EH100" s="50"/>
      <c r="EI100" s="50"/>
      <c r="EJ100" s="50"/>
      <c r="EK100" s="50"/>
      <c r="EL100" s="50"/>
      <c r="EM100" s="50"/>
      <c r="EN100" s="50"/>
      <c r="EO100" s="50"/>
      <c r="EP100" s="50"/>
      <c r="EQ100" s="50"/>
      <c r="ER100" s="50"/>
      <c r="ES100" s="50"/>
      <c r="ET100" s="50"/>
      <c r="EU100" s="50"/>
      <c r="EV100" s="50"/>
      <c r="EW100" s="50"/>
      <c r="EX100" s="50"/>
      <c r="EY100" s="50"/>
      <c r="EZ100" s="50"/>
      <c r="FA100" s="50"/>
      <c r="FB100" s="50"/>
      <c r="FC100" s="50"/>
      <c r="FD100" s="50"/>
      <c r="FE100" s="50"/>
      <c r="FF100" s="50"/>
      <c r="FG100" s="50"/>
      <c r="FH100" s="50"/>
      <c r="FI100" s="50"/>
      <c r="FJ100" s="50"/>
      <c r="FK100" s="50"/>
      <c r="FL100" s="50"/>
      <c r="FM100" s="50"/>
      <c r="FN100" s="50"/>
      <c r="FO100" s="50"/>
      <c r="FP100" s="50"/>
      <c r="FQ100" s="50"/>
      <c r="FR100" s="50"/>
      <c r="FS100" s="50"/>
      <c r="FT100" s="50"/>
      <c r="FU100" s="50"/>
      <c r="FV100" s="50"/>
      <c r="FW100" s="50"/>
      <c r="FX100" s="50"/>
      <c r="FY100" s="50"/>
      <c r="FZ100" s="50"/>
      <c r="GA100" s="50"/>
      <c r="GB100" s="50"/>
      <c r="GC100" s="50"/>
      <c r="GD100" s="50"/>
      <c r="GE100" s="50"/>
      <c r="GF100" s="50"/>
      <c r="GG100" s="50"/>
      <c r="GH100" s="50"/>
      <c r="GI100" s="50"/>
      <c r="GJ100" s="50"/>
      <c r="GK100" s="50"/>
      <c r="GL100" s="50"/>
      <c r="GM100" s="50"/>
      <c r="GN100" s="50"/>
      <c r="GO100" s="50"/>
      <c r="GP100" s="50"/>
      <c r="GQ100" s="50"/>
      <c r="GR100" s="50"/>
      <c r="GS100" s="50"/>
      <c r="GT100" s="50"/>
      <c r="GU100" s="50"/>
      <c r="GV100" s="50"/>
      <c r="GW100" s="50"/>
      <c r="GX100" s="50"/>
      <c r="GY100" s="50"/>
      <c r="GZ100" s="50"/>
      <c r="HA100" s="50"/>
      <c r="HB100" s="50"/>
      <c r="HC100" s="50"/>
      <c r="HD100" s="50"/>
      <c r="HE100" s="50"/>
      <c r="HF100" s="50"/>
      <c r="HG100" s="50"/>
      <c r="HH100" s="50"/>
      <c r="HI100" s="50"/>
      <c r="HJ100" s="50"/>
      <c r="HK100" s="50"/>
      <c r="HL100" s="50"/>
      <c r="HM100" s="50"/>
      <c r="HN100" s="50"/>
      <c r="HO100" s="50"/>
      <c r="HP100" s="50"/>
      <c r="HQ100" s="50"/>
      <c r="HR100" s="50"/>
      <c r="HS100" s="50"/>
      <c r="HT100" s="50"/>
      <c r="HU100" s="50"/>
      <c r="HV100" s="50"/>
      <c r="HW100" s="50"/>
      <c r="HX100" s="50"/>
      <c r="HY100" s="50"/>
      <c r="HZ100" s="50"/>
      <c r="IA100" s="50"/>
      <c r="IB100" s="50"/>
      <c r="IC100" s="50"/>
      <c r="ID100" s="50"/>
      <c r="IE100" s="50"/>
      <c r="IF100" s="50"/>
      <c r="IG100" s="50"/>
      <c r="IH100" s="50"/>
      <c r="II100" s="50"/>
      <c r="IJ100" s="50"/>
      <c r="IK100" s="50"/>
      <c r="IL100" s="50"/>
      <c r="IM100" s="50"/>
      <c r="IN100" s="50"/>
      <c r="IO100" s="50"/>
      <c r="IP100" s="50"/>
      <c r="IQ100" s="50"/>
      <c r="IR100" s="50"/>
      <c r="IS100" s="50"/>
    </row>
    <row r="101" spans="1:253" s="41" customFormat="1" x14ac:dyDescent="0.25">
      <c r="A101" s="50" t="s">
        <v>445</v>
      </c>
      <c r="B101" s="50">
        <v>1</v>
      </c>
      <c r="C101" s="50" t="s">
        <v>446</v>
      </c>
      <c r="D101" s="155" t="s">
        <v>447</v>
      </c>
      <c r="E101" s="83">
        <v>81</v>
      </c>
      <c r="F101" s="39">
        <v>90</v>
      </c>
      <c r="G101" s="39">
        <v>75</v>
      </c>
      <c r="H101" s="40">
        <v>1500000</v>
      </c>
      <c r="I101" s="84"/>
      <c r="J101" s="53">
        <f t="shared" si="6"/>
        <v>67.5</v>
      </c>
      <c r="K101" s="53">
        <v>67.5</v>
      </c>
      <c r="L101" s="50"/>
      <c r="M101" s="50"/>
      <c r="N101" s="50"/>
      <c r="O101" s="50"/>
      <c r="P101" s="85"/>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c r="BQ101" s="50"/>
      <c r="BR101" s="50"/>
      <c r="BS101" s="50"/>
      <c r="BT101" s="50"/>
      <c r="BU101" s="50"/>
      <c r="BV101" s="50"/>
      <c r="BW101" s="50"/>
      <c r="BX101" s="50"/>
      <c r="BY101" s="50"/>
      <c r="BZ101" s="50"/>
      <c r="CA101" s="50"/>
      <c r="CB101" s="50"/>
      <c r="CC101" s="50"/>
      <c r="CD101" s="50"/>
      <c r="CE101" s="50"/>
      <c r="CF101" s="50"/>
      <c r="CG101" s="50"/>
      <c r="CH101" s="50"/>
      <c r="CI101" s="50"/>
      <c r="CJ101" s="50"/>
      <c r="CK101" s="50"/>
      <c r="CL101" s="50"/>
      <c r="CM101" s="50"/>
      <c r="CN101" s="50"/>
      <c r="CO101" s="50"/>
      <c r="CP101" s="50"/>
      <c r="CQ101" s="50"/>
      <c r="CR101" s="50"/>
      <c r="CS101" s="50"/>
      <c r="CT101" s="50"/>
      <c r="CU101" s="50"/>
      <c r="CV101" s="50"/>
      <c r="CW101" s="50"/>
      <c r="CX101" s="50"/>
      <c r="CY101" s="50"/>
      <c r="CZ101" s="50"/>
      <c r="DA101" s="50"/>
      <c r="DB101" s="50"/>
      <c r="DC101" s="50"/>
      <c r="DD101" s="50"/>
      <c r="DE101" s="50"/>
      <c r="DF101" s="50"/>
      <c r="DG101" s="50"/>
      <c r="DH101" s="50"/>
      <c r="DI101" s="50"/>
      <c r="DJ101" s="50"/>
      <c r="DK101" s="50"/>
      <c r="DL101" s="50"/>
      <c r="DM101" s="50"/>
      <c r="DN101" s="50"/>
      <c r="DO101" s="50"/>
      <c r="DP101" s="50"/>
      <c r="DQ101" s="50"/>
      <c r="DR101" s="50"/>
      <c r="DS101" s="50"/>
      <c r="DT101" s="50"/>
      <c r="DU101" s="50"/>
      <c r="DV101" s="50"/>
      <c r="DW101" s="50"/>
      <c r="DX101" s="50"/>
      <c r="DY101" s="50"/>
      <c r="DZ101" s="50"/>
      <c r="EA101" s="50"/>
      <c r="EB101" s="50"/>
      <c r="EC101" s="50"/>
      <c r="ED101" s="50"/>
      <c r="EE101" s="50"/>
      <c r="EF101" s="50"/>
      <c r="EG101" s="50"/>
      <c r="EH101" s="50"/>
      <c r="EI101" s="50"/>
      <c r="EJ101" s="50"/>
      <c r="EK101" s="50"/>
      <c r="EL101" s="50"/>
      <c r="EM101" s="50"/>
      <c r="EN101" s="50"/>
      <c r="EO101" s="50"/>
      <c r="EP101" s="50"/>
      <c r="EQ101" s="50"/>
      <c r="ER101" s="50"/>
      <c r="ES101" s="50"/>
      <c r="ET101" s="50"/>
      <c r="EU101" s="50"/>
      <c r="EV101" s="50"/>
      <c r="EW101" s="50"/>
      <c r="EX101" s="50"/>
      <c r="EY101" s="50"/>
      <c r="EZ101" s="50"/>
      <c r="FA101" s="50"/>
      <c r="FB101" s="50"/>
      <c r="FC101" s="50"/>
      <c r="FD101" s="50"/>
      <c r="FE101" s="50"/>
      <c r="FF101" s="50"/>
      <c r="FG101" s="50"/>
      <c r="FH101" s="50"/>
      <c r="FI101" s="50"/>
      <c r="FJ101" s="50"/>
      <c r="FK101" s="50"/>
      <c r="FL101" s="50"/>
      <c r="FM101" s="50"/>
      <c r="FN101" s="50"/>
      <c r="FO101" s="50"/>
      <c r="FP101" s="50"/>
      <c r="FQ101" s="50"/>
      <c r="FR101" s="50"/>
      <c r="FS101" s="50"/>
      <c r="FT101" s="50"/>
      <c r="FU101" s="50"/>
      <c r="FV101" s="50"/>
      <c r="FW101" s="50"/>
      <c r="FX101" s="50"/>
      <c r="FY101" s="50"/>
      <c r="FZ101" s="50"/>
      <c r="GA101" s="50"/>
      <c r="GB101" s="50"/>
      <c r="GC101" s="50"/>
      <c r="GD101" s="50"/>
      <c r="GE101" s="50"/>
      <c r="GF101" s="50"/>
      <c r="GG101" s="50"/>
      <c r="GH101" s="50"/>
      <c r="GI101" s="50"/>
      <c r="GJ101" s="50"/>
      <c r="GK101" s="50"/>
      <c r="GL101" s="50"/>
      <c r="GM101" s="50"/>
      <c r="GN101" s="50"/>
      <c r="GO101" s="50"/>
      <c r="GP101" s="50"/>
      <c r="GQ101" s="50"/>
      <c r="GR101" s="50"/>
      <c r="GS101" s="50"/>
      <c r="GT101" s="50"/>
      <c r="GU101" s="50"/>
      <c r="GV101" s="50"/>
      <c r="GW101" s="50"/>
      <c r="GX101" s="50"/>
      <c r="GY101" s="50"/>
      <c r="GZ101" s="50"/>
      <c r="HA101" s="50"/>
      <c r="HB101" s="50"/>
      <c r="HC101" s="50"/>
      <c r="HD101" s="50"/>
      <c r="HE101" s="50"/>
      <c r="HF101" s="50"/>
      <c r="HG101" s="50"/>
      <c r="HH101" s="50"/>
      <c r="HI101" s="50"/>
      <c r="HJ101" s="50"/>
      <c r="HK101" s="50"/>
      <c r="HL101" s="50"/>
      <c r="HM101" s="50"/>
      <c r="HN101" s="50"/>
      <c r="HO101" s="50"/>
      <c r="HP101" s="50"/>
      <c r="HQ101" s="50"/>
      <c r="HR101" s="50"/>
      <c r="HS101" s="50"/>
      <c r="HT101" s="50"/>
      <c r="HU101" s="50"/>
      <c r="HV101" s="50"/>
      <c r="HW101" s="50"/>
      <c r="HX101" s="50"/>
      <c r="HY101" s="50"/>
      <c r="HZ101" s="50"/>
      <c r="IA101" s="50"/>
      <c r="IB101" s="50"/>
      <c r="IC101" s="50"/>
      <c r="ID101" s="50"/>
      <c r="IE101" s="50"/>
      <c r="IF101" s="50"/>
      <c r="IG101" s="50"/>
      <c r="IH101" s="50"/>
      <c r="II101" s="50"/>
      <c r="IJ101" s="50"/>
      <c r="IK101" s="50"/>
      <c r="IL101" s="50"/>
      <c r="IM101" s="50"/>
      <c r="IN101" s="50"/>
      <c r="IO101" s="50"/>
      <c r="IP101" s="50"/>
      <c r="IQ101" s="50"/>
      <c r="IR101" s="50"/>
      <c r="IS101" s="50"/>
    </row>
    <row r="102" spans="1:253" s="63" customFormat="1" x14ac:dyDescent="0.25">
      <c r="A102" s="62" t="s">
        <v>509</v>
      </c>
      <c r="B102" s="62">
        <v>4</v>
      </c>
      <c r="C102" s="62" t="s">
        <v>107</v>
      </c>
      <c r="D102" s="161" t="s">
        <v>273</v>
      </c>
      <c r="E102" s="93">
        <v>62.82</v>
      </c>
      <c r="F102" s="88">
        <v>33</v>
      </c>
      <c r="G102" s="88">
        <v>92.84</v>
      </c>
      <c r="H102" s="89">
        <v>444000</v>
      </c>
      <c r="I102" s="90"/>
      <c r="J102" s="91">
        <f t="shared" si="6"/>
        <v>30.637200000000004</v>
      </c>
      <c r="K102" s="91">
        <v>30.637200000000004</v>
      </c>
      <c r="L102" s="62"/>
      <c r="M102" s="62"/>
      <c r="N102" s="62"/>
      <c r="O102" s="62"/>
      <c r="P102" s="9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62"/>
      <c r="EK102" s="62"/>
      <c r="EL102" s="62"/>
      <c r="EM102" s="62"/>
      <c r="EN102" s="62"/>
      <c r="EO102" s="62"/>
      <c r="EP102" s="62"/>
      <c r="EQ102" s="62"/>
      <c r="ER102" s="62"/>
      <c r="ES102" s="62"/>
      <c r="ET102" s="62"/>
      <c r="EU102" s="62"/>
      <c r="EV102" s="62"/>
      <c r="EW102" s="62"/>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62"/>
      <c r="HC102" s="62"/>
      <c r="HD102" s="62"/>
      <c r="HE102" s="62"/>
      <c r="HF102" s="62"/>
      <c r="HG102" s="62"/>
      <c r="HH102" s="62"/>
      <c r="HI102" s="62"/>
      <c r="HJ102" s="62"/>
      <c r="HK102" s="62"/>
      <c r="HL102" s="62"/>
      <c r="HM102" s="62"/>
      <c r="HN102" s="62"/>
      <c r="HO102" s="62"/>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row>
    <row r="103" spans="1:253" x14ac:dyDescent="0.25">
      <c r="A103" s="62" t="s">
        <v>876</v>
      </c>
      <c r="B103" s="62">
        <v>4</v>
      </c>
      <c r="C103" s="62" t="s">
        <v>97</v>
      </c>
      <c r="D103" s="161" t="s">
        <v>355</v>
      </c>
      <c r="E103" s="93">
        <v>66.616818181818189</v>
      </c>
      <c r="F103" s="88">
        <v>85</v>
      </c>
      <c r="G103" s="88">
        <v>98.36</v>
      </c>
      <c r="H103" s="89">
        <v>664900</v>
      </c>
      <c r="I103" s="90"/>
      <c r="J103" s="91">
        <f t="shared" si="6"/>
        <v>83.606000000000009</v>
      </c>
      <c r="K103" s="91">
        <v>83.606000000000009</v>
      </c>
      <c r="L103" s="62"/>
      <c r="M103" s="62"/>
      <c r="N103" s="62"/>
      <c r="O103" s="62"/>
      <c r="P103" s="9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62"/>
      <c r="EK103" s="62"/>
      <c r="EL103" s="62"/>
      <c r="EM103" s="62"/>
      <c r="EN103" s="62"/>
      <c r="EO103" s="62"/>
      <c r="EP103" s="62"/>
      <c r="EQ103" s="62"/>
      <c r="ER103" s="62"/>
      <c r="ES103" s="62"/>
      <c r="ET103" s="62"/>
      <c r="EU103" s="62"/>
      <c r="EV103" s="62"/>
      <c r="EW103" s="62"/>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62"/>
      <c r="HC103" s="62"/>
      <c r="HD103" s="62"/>
      <c r="HE103" s="62"/>
      <c r="HF103" s="62"/>
      <c r="HG103" s="62"/>
      <c r="HH103" s="62"/>
      <c r="HI103" s="62"/>
      <c r="HJ103" s="62"/>
      <c r="HK103" s="62"/>
      <c r="HL103" s="62"/>
      <c r="HM103" s="62"/>
      <c r="HN103" s="62"/>
      <c r="HO103" s="62"/>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row>
    <row r="104" spans="1:253" x14ac:dyDescent="0.25">
      <c r="A104" s="62" t="s">
        <v>560</v>
      </c>
      <c r="B104" s="62">
        <v>4</v>
      </c>
      <c r="C104" s="62" t="s">
        <v>367</v>
      </c>
      <c r="D104" s="161" t="s">
        <v>368</v>
      </c>
      <c r="E104" s="87">
        <v>67.25</v>
      </c>
      <c r="F104" s="88">
        <v>85</v>
      </c>
      <c r="G104" s="88">
        <v>99.1</v>
      </c>
      <c r="H104" s="89">
        <v>534100</v>
      </c>
      <c r="I104" s="90"/>
      <c r="J104" s="91">
        <f t="shared" si="6"/>
        <v>84.234999999999999</v>
      </c>
      <c r="K104" s="91">
        <v>85</v>
      </c>
      <c r="L104" s="62"/>
      <c r="M104" s="62"/>
      <c r="N104" s="62"/>
      <c r="O104" s="62"/>
      <c r="P104" s="9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62"/>
      <c r="EK104" s="62"/>
      <c r="EL104" s="62"/>
      <c r="EM104" s="62"/>
      <c r="EN104" s="62"/>
      <c r="EO104" s="62"/>
      <c r="EP104" s="62"/>
      <c r="EQ104" s="62"/>
      <c r="ER104" s="62"/>
      <c r="ES104" s="62"/>
      <c r="ET104" s="62"/>
      <c r="EU104" s="62"/>
      <c r="EV104" s="62"/>
      <c r="EW104" s="62"/>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62"/>
      <c r="HC104" s="62"/>
      <c r="HD104" s="62"/>
      <c r="HE104" s="62"/>
      <c r="HF104" s="62"/>
      <c r="HG104" s="62"/>
      <c r="HH104" s="62"/>
      <c r="HI104" s="62"/>
      <c r="HJ104" s="62"/>
      <c r="HK104" s="62"/>
      <c r="HL104" s="62"/>
      <c r="HM104" s="62"/>
      <c r="HN104" s="62"/>
      <c r="HO104" s="62"/>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row>
    <row r="105" spans="1:253" s="110" customFormat="1" x14ac:dyDescent="0.25">
      <c r="A105" s="62" t="s">
        <v>605</v>
      </c>
      <c r="B105" s="62">
        <v>4</v>
      </c>
      <c r="C105" s="62" t="s">
        <v>369</v>
      </c>
      <c r="D105" s="161" t="s">
        <v>370</v>
      </c>
      <c r="E105" s="87">
        <v>150.75</v>
      </c>
      <c r="F105" s="88">
        <v>65</v>
      </c>
      <c r="G105" s="88">
        <v>95.46</v>
      </c>
      <c r="H105" s="89">
        <v>485000</v>
      </c>
      <c r="I105" s="90"/>
      <c r="J105" s="91">
        <f t="shared" ref="J105:J142" si="8">G105*F105/100</f>
        <v>62.048999999999999</v>
      </c>
      <c r="K105" s="91">
        <v>62.05</v>
      </c>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62"/>
      <c r="EK105" s="62"/>
      <c r="EL105" s="62"/>
      <c r="EM105" s="62"/>
      <c r="EN105" s="62"/>
      <c r="EO105" s="62"/>
      <c r="EP105" s="62"/>
      <c r="EQ105" s="62"/>
      <c r="ER105" s="62"/>
      <c r="ES105" s="62"/>
      <c r="ET105" s="62"/>
      <c r="EU105" s="62"/>
      <c r="EV105" s="62"/>
      <c r="EW105" s="62"/>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62"/>
      <c r="HC105" s="62"/>
      <c r="HD105" s="62"/>
      <c r="HE105" s="62"/>
      <c r="HF105" s="62"/>
      <c r="HG105" s="62"/>
      <c r="HH105" s="62"/>
      <c r="HI105" s="62"/>
      <c r="HJ105" s="62"/>
      <c r="HK105" s="62"/>
      <c r="HL105" s="62"/>
      <c r="HM105" s="62"/>
      <c r="HN105" s="62"/>
      <c r="HO105" s="62"/>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row>
    <row r="106" spans="1:253" s="41" customFormat="1" x14ac:dyDescent="0.25">
      <c r="A106" s="63" t="s">
        <v>877</v>
      </c>
      <c r="B106" s="63">
        <v>3</v>
      </c>
      <c r="C106" s="63" t="s">
        <v>108</v>
      </c>
      <c r="D106" s="162" t="s">
        <v>318</v>
      </c>
      <c r="E106" s="95">
        <v>45.6</v>
      </c>
      <c r="F106" s="96">
        <v>91</v>
      </c>
      <c r="G106" s="96">
        <v>89.77</v>
      </c>
      <c r="H106" s="118">
        <v>25800</v>
      </c>
      <c r="I106" s="98"/>
      <c r="J106" s="99">
        <f t="shared" si="8"/>
        <v>81.690699999999993</v>
      </c>
      <c r="K106" s="99">
        <v>81.690699999999993</v>
      </c>
      <c r="L106" s="63"/>
      <c r="M106" s="63"/>
      <c r="N106" s="63"/>
      <c r="O106" s="63"/>
      <c r="P106" s="100"/>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c r="ES106" s="63"/>
      <c r="ET106" s="63"/>
      <c r="EU106" s="63"/>
      <c r="EV106" s="63"/>
      <c r="EW106" s="63"/>
      <c r="EX106" s="63"/>
      <c r="EY106" s="63"/>
      <c r="EZ106" s="63"/>
      <c r="FA106" s="63"/>
      <c r="FB106" s="63"/>
      <c r="FC106" s="63"/>
      <c r="FD106" s="63"/>
      <c r="FE106" s="63"/>
      <c r="FF106" s="63"/>
      <c r="FG106" s="63"/>
      <c r="FH106" s="63"/>
      <c r="FI106" s="63"/>
      <c r="FJ106" s="63"/>
      <c r="FK106" s="63"/>
      <c r="FL106" s="63"/>
      <c r="FM106" s="63"/>
      <c r="FN106" s="63"/>
      <c r="FO106" s="63"/>
      <c r="FP106" s="63"/>
      <c r="FQ106" s="63"/>
      <c r="FR106" s="63"/>
      <c r="FS106" s="63"/>
      <c r="FT106" s="63"/>
      <c r="FU106" s="63"/>
      <c r="FV106" s="63"/>
      <c r="FW106" s="63"/>
      <c r="FX106" s="63"/>
      <c r="FY106" s="63"/>
      <c r="FZ106" s="63"/>
      <c r="GA106" s="63"/>
      <c r="GB106" s="63"/>
      <c r="GC106" s="63"/>
      <c r="GD106" s="63"/>
      <c r="GE106" s="63"/>
      <c r="GF106" s="63"/>
      <c r="GG106" s="63"/>
      <c r="GH106" s="63"/>
      <c r="GI106" s="63"/>
      <c r="GJ106" s="63"/>
      <c r="GK106" s="63"/>
      <c r="GL106" s="63"/>
      <c r="GM106" s="63"/>
      <c r="GN106" s="63"/>
      <c r="GO106" s="63"/>
      <c r="GP106" s="63"/>
      <c r="GQ106" s="63"/>
      <c r="GR106" s="63"/>
      <c r="GS106" s="63"/>
      <c r="GT106" s="63"/>
      <c r="GU106" s="63"/>
      <c r="GV106" s="63"/>
      <c r="GW106" s="63"/>
      <c r="GX106" s="63"/>
      <c r="GY106" s="63"/>
      <c r="GZ106" s="63"/>
      <c r="HA106" s="63"/>
      <c r="HB106" s="63"/>
      <c r="HC106" s="63"/>
      <c r="HD106" s="63"/>
      <c r="HE106" s="63"/>
      <c r="HF106" s="63"/>
      <c r="HG106" s="63"/>
      <c r="HH106" s="63"/>
      <c r="HI106" s="63"/>
      <c r="HJ106" s="63"/>
      <c r="HK106" s="63"/>
      <c r="HL106" s="63"/>
      <c r="HM106" s="63"/>
      <c r="HN106" s="63"/>
      <c r="HO106" s="63"/>
      <c r="HP106" s="63"/>
      <c r="HQ106" s="63"/>
      <c r="HR106" s="63"/>
      <c r="HS106" s="63"/>
      <c r="HT106" s="63"/>
      <c r="HU106" s="63"/>
      <c r="HV106" s="63"/>
      <c r="HW106" s="63"/>
      <c r="HX106" s="63"/>
      <c r="HY106" s="63"/>
      <c r="HZ106" s="63"/>
      <c r="IA106" s="63"/>
      <c r="IB106" s="63"/>
      <c r="IC106" s="63"/>
      <c r="ID106" s="63"/>
      <c r="IE106" s="63"/>
      <c r="IF106" s="63"/>
      <c r="IG106" s="63"/>
      <c r="IH106" s="63"/>
      <c r="II106" s="63"/>
      <c r="IJ106" s="63"/>
      <c r="IK106" s="63"/>
      <c r="IL106" s="63"/>
      <c r="IM106" s="63"/>
      <c r="IN106" s="63"/>
      <c r="IO106" s="63"/>
      <c r="IP106" s="63"/>
      <c r="IQ106" s="63"/>
      <c r="IR106" s="63"/>
      <c r="IS106" s="63"/>
    </row>
    <row r="107" spans="1:253" x14ac:dyDescent="0.25">
      <c r="A107" s="120" t="s">
        <v>388</v>
      </c>
      <c r="B107" s="120">
        <v>3</v>
      </c>
      <c r="C107" s="120" t="s">
        <v>389</v>
      </c>
      <c r="D107" s="166" t="s">
        <v>390</v>
      </c>
      <c r="E107" s="121">
        <v>34.67</v>
      </c>
      <c r="F107" s="122">
        <v>86</v>
      </c>
      <c r="G107" s="122">
        <v>97.16</v>
      </c>
      <c r="H107" s="123">
        <v>54700</v>
      </c>
      <c r="I107" s="124"/>
      <c r="J107" s="125">
        <f t="shared" si="8"/>
        <v>83.557600000000008</v>
      </c>
      <c r="K107" s="125">
        <v>83.56</v>
      </c>
    </row>
    <row r="108" spans="1:253" x14ac:dyDescent="0.25">
      <c r="A108" s="86" t="s">
        <v>878</v>
      </c>
      <c r="B108" s="86">
        <v>4</v>
      </c>
      <c r="C108" s="86" t="s">
        <v>381</v>
      </c>
      <c r="D108" s="160" t="s">
        <v>382</v>
      </c>
      <c r="E108" s="87">
        <v>110.75</v>
      </c>
      <c r="F108" s="88">
        <v>96</v>
      </c>
      <c r="G108" s="88">
        <v>99.99</v>
      </c>
      <c r="H108" s="89">
        <v>620000</v>
      </c>
      <c r="I108" s="90"/>
      <c r="J108" s="91">
        <f t="shared" si="8"/>
        <v>95.990399999999994</v>
      </c>
      <c r="K108" s="91">
        <v>95.99</v>
      </c>
      <c r="L108" s="86"/>
      <c r="M108" s="86"/>
      <c r="N108" s="86"/>
      <c r="O108" s="86"/>
      <c r="P108" s="92"/>
      <c r="Q108" s="86"/>
      <c r="R108" s="86"/>
      <c r="S108" s="86"/>
      <c r="T108" s="86"/>
      <c r="U108" s="86"/>
      <c r="V108" s="86"/>
      <c r="W108" s="86"/>
      <c r="X108" s="86"/>
      <c r="Y108" s="86"/>
      <c r="Z108" s="86"/>
      <c r="AA108" s="86"/>
      <c r="AB108" s="86"/>
      <c r="AC108" s="86"/>
      <c r="AD108" s="86"/>
      <c r="AE108" s="86"/>
      <c r="AF108" s="86"/>
      <c r="AG108" s="86"/>
      <c r="AH108" s="86"/>
      <c r="AI108" s="86"/>
      <c r="AJ108" s="86"/>
      <c r="AK108" s="86"/>
      <c r="AL108" s="86"/>
      <c r="AM108" s="86"/>
      <c r="AN108" s="86"/>
      <c r="AO108" s="86"/>
      <c r="AP108" s="86"/>
      <c r="AQ108" s="86"/>
      <c r="AR108" s="86"/>
      <c r="AS108" s="86"/>
      <c r="AT108" s="86"/>
      <c r="AU108" s="86"/>
      <c r="AV108" s="86"/>
      <c r="AW108" s="86"/>
      <c r="AX108" s="86"/>
      <c r="AY108" s="86"/>
      <c r="AZ108" s="86"/>
      <c r="BA108" s="86"/>
      <c r="BB108" s="86"/>
      <c r="BC108" s="86"/>
      <c r="BD108" s="86"/>
      <c r="BE108" s="86"/>
      <c r="BF108" s="86"/>
      <c r="BG108" s="86"/>
      <c r="BH108" s="86"/>
      <c r="BI108" s="86"/>
      <c r="BJ108" s="86"/>
      <c r="BK108" s="86"/>
      <c r="BL108" s="86"/>
      <c r="BM108" s="86"/>
      <c r="BN108" s="86"/>
      <c r="BO108" s="86"/>
      <c r="BP108" s="86"/>
      <c r="BQ108" s="86"/>
      <c r="BR108" s="86"/>
      <c r="BS108" s="86"/>
      <c r="BT108" s="86"/>
      <c r="BU108" s="86"/>
      <c r="BV108" s="86"/>
      <c r="BW108" s="86"/>
      <c r="BX108" s="86"/>
      <c r="BY108" s="86"/>
      <c r="BZ108" s="86"/>
      <c r="CA108" s="86"/>
      <c r="CB108" s="86"/>
      <c r="CC108" s="86"/>
      <c r="CD108" s="86"/>
      <c r="CE108" s="86"/>
      <c r="CF108" s="86"/>
      <c r="CG108" s="86"/>
      <c r="CH108" s="86"/>
      <c r="CI108" s="86"/>
      <c r="CJ108" s="86"/>
      <c r="CK108" s="86"/>
      <c r="CL108" s="86"/>
      <c r="CM108" s="86"/>
      <c r="CN108" s="86"/>
      <c r="CO108" s="86"/>
      <c r="CP108" s="86"/>
      <c r="CQ108" s="86"/>
      <c r="CR108" s="86"/>
      <c r="CS108" s="86"/>
      <c r="CT108" s="86"/>
      <c r="CU108" s="86"/>
      <c r="CV108" s="86"/>
      <c r="CW108" s="86"/>
      <c r="CX108" s="86"/>
      <c r="CY108" s="86"/>
      <c r="CZ108" s="86"/>
      <c r="DA108" s="86"/>
      <c r="DB108" s="86"/>
      <c r="DC108" s="86"/>
      <c r="DD108" s="86"/>
      <c r="DE108" s="86"/>
      <c r="DF108" s="86"/>
      <c r="DG108" s="86"/>
      <c r="DH108" s="86"/>
      <c r="DI108" s="86"/>
      <c r="DJ108" s="86"/>
      <c r="DK108" s="86"/>
      <c r="DL108" s="86"/>
      <c r="DM108" s="86"/>
      <c r="DN108" s="86"/>
      <c r="DO108" s="86"/>
      <c r="DP108" s="86"/>
      <c r="DQ108" s="86"/>
      <c r="DR108" s="86"/>
      <c r="DS108" s="86"/>
      <c r="DT108" s="86"/>
      <c r="DU108" s="86"/>
      <c r="DV108" s="86"/>
      <c r="DW108" s="86"/>
      <c r="DX108" s="86"/>
      <c r="DY108" s="86"/>
      <c r="DZ108" s="86"/>
      <c r="EA108" s="86"/>
      <c r="EB108" s="86"/>
      <c r="EC108" s="86"/>
      <c r="ED108" s="86"/>
      <c r="EE108" s="86"/>
      <c r="EF108" s="86"/>
      <c r="EG108" s="86"/>
      <c r="EH108" s="86"/>
      <c r="EI108" s="86"/>
      <c r="EJ108" s="86"/>
      <c r="EK108" s="86"/>
      <c r="EL108" s="86"/>
      <c r="EM108" s="86"/>
      <c r="EN108" s="86"/>
      <c r="EO108" s="86"/>
      <c r="EP108" s="86"/>
      <c r="EQ108" s="86"/>
      <c r="ER108" s="86"/>
      <c r="ES108" s="86"/>
      <c r="ET108" s="86"/>
      <c r="EU108" s="86"/>
      <c r="EV108" s="86"/>
      <c r="EW108" s="86"/>
      <c r="EX108" s="86"/>
      <c r="EY108" s="86"/>
      <c r="EZ108" s="86"/>
      <c r="FA108" s="86"/>
      <c r="FB108" s="86"/>
      <c r="FC108" s="86"/>
      <c r="FD108" s="86"/>
      <c r="FE108" s="86"/>
      <c r="FF108" s="86"/>
      <c r="FG108" s="86"/>
      <c r="FH108" s="86"/>
      <c r="FI108" s="86"/>
      <c r="FJ108" s="86"/>
      <c r="FK108" s="86"/>
      <c r="FL108" s="86"/>
      <c r="FM108" s="86"/>
      <c r="FN108" s="86"/>
      <c r="FO108" s="86"/>
      <c r="FP108" s="86"/>
      <c r="FQ108" s="86"/>
      <c r="FR108" s="86"/>
      <c r="FS108" s="86"/>
      <c r="FT108" s="86"/>
      <c r="FU108" s="86"/>
      <c r="FV108" s="86"/>
      <c r="FW108" s="86"/>
      <c r="FX108" s="86"/>
      <c r="FY108" s="86"/>
      <c r="FZ108" s="86"/>
      <c r="GA108" s="86"/>
      <c r="GB108" s="86"/>
      <c r="GC108" s="86"/>
      <c r="GD108" s="86"/>
      <c r="GE108" s="86"/>
      <c r="GF108" s="86"/>
      <c r="GG108" s="86"/>
      <c r="GH108" s="86"/>
      <c r="GI108" s="86"/>
      <c r="GJ108" s="86"/>
      <c r="GK108" s="86"/>
      <c r="GL108" s="86"/>
      <c r="GM108" s="86"/>
      <c r="GN108" s="86"/>
      <c r="GO108" s="86"/>
      <c r="GP108" s="86"/>
      <c r="GQ108" s="86"/>
      <c r="GR108" s="86"/>
      <c r="GS108" s="86"/>
      <c r="GT108" s="86"/>
      <c r="GU108" s="86"/>
      <c r="GV108" s="86"/>
      <c r="GW108" s="86"/>
      <c r="GX108" s="86"/>
      <c r="GY108" s="86"/>
      <c r="GZ108" s="86"/>
      <c r="HA108" s="86"/>
      <c r="HB108" s="86"/>
      <c r="HC108" s="86"/>
      <c r="HD108" s="86"/>
      <c r="HE108" s="86"/>
      <c r="HF108" s="86"/>
      <c r="HG108" s="86"/>
      <c r="HH108" s="86"/>
      <c r="HI108" s="86"/>
      <c r="HJ108" s="86"/>
      <c r="HK108" s="86"/>
      <c r="HL108" s="86"/>
      <c r="HM108" s="86"/>
      <c r="HN108" s="86"/>
      <c r="HO108" s="86"/>
      <c r="HP108" s="86"/>
      <c r="HQ108" s="86"/>
      <c r="HR108" s="86"/>
      <c r="HS108" s="86"/>
      <c r="HT108" s="86"/>
      <c r="HU108" s="86"/>
      <c r="HV108" s="86"/>
      <c r="HW108" s="86"/>
      <c r="HX108" s="86"/>
      <c r="HY108" s="86"/>
      <c r="HZ108" s="86"/>
      <c r="IA108" s="86"/>
      <c r="IB108" s="86"/>
      <c r="IC108" s="86"/>
      <c r="ID108" s="86"/>
      <c r="IE108" s="86"/>
      <c r="IF108" s="86"/>
      <c r="IG108" s="86"/>
      <c r="IH108" s="86"/>
      <c r="II108" s="86"/>
      <c r="IJ108" s="86"/>
      <c r="IK108" s="86"/>
      <c r="IL108" s="86"/>
      <c r="IM108" s="86"/>
      <c r="IN108" s="86"/>
      <c r="IO108" s="86"/>
      <c r="IP108" s="86"/>
      <c r="IQ108" s="86"/>
      <c r="IR108" s="86"/>
      <c r="IS108" s="86"/>
    </row>
    <row r="109" spans="1:253" s="41" customFormat="1" x14ac:dyDescent="0.25">
      <c r="A109" s="50" t="s">
        <v>879</v>
      </c>
      <c r="B109" s="50">
        <v>1</v>
      </c>
      <c r="C109" s="50" t="s">
        <v>418</v>
      </c>
      <c r="D109" s="155" t="s">
        <v>419</v>
      </c>
      <c r="E109" s="51">
        <v>18</v>
      </c>
      <c r="F109" s="39">
        <v>74</v>
      </c>
      <c r="G109" s="39">
        <v>98.86</v>
      </c>
      <c r="H109" s="40">
        <v>175000</v>
      </c>
      <c r="I109" s="84"/>
      <c r="J109" s="53">
        <f t="shared" si="8"/>
        <v>73.156400000000005</v>
      </c>
      <c r="K109" s="53">
        <v>73.156400000000005</v>
      </c>
      <c r="L109" s="50"/>
      <c r="M109" s="94"/>
      <c r="N109" s="94"/>
      <c r="O109" s="50"/>
      <c r="P109" s="85"/>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c r="BQ109" s="50"/>
      <c r="BR109" s="50"/>
      <c r="BS109" s="50"/>
      <c r="BT109" s="50"/>
      <c r="BU109" s="50"/>
      <c r="BV109" s="50"/>
      <c r="BW109" s="50"/>
      <c r="BX109" s="50"/>
      <c r="BY109" s="50"/>
      <c r="BZ109" s="50"/>
      <c r="CA109" s="50"/>
      <c r="CB109" s="50"/>
      <c r="CC109" s="50"/>
      <c r="CD109" s="50"/>
      <c r="CE109" s="50"/>
      <c r="CF109" s="50"/>
      <c r="CG109" s="50"/>
      <c r="CH109" s="50"/>
      <c r="CI109" s="50"/>
      <c r="CJ109" s="50"/>
      <c r="CK109" s="50"/>
      <c r="CL109" s="50"/>
      <c r="CM109" s="50"/>
      <c r="CN109" s="50"/>
      <c r="CO109" s="50"/>
      <c r="CP109" s="50"/>
      <c r="CQ109" s="50"/>
      <c r="CR109" s="50"/>
      <c r="CS109" s="50"/>
      <c r="CT109" s="50"/>
      <c r="CU109" s="50"/>
      <c r="CV109" s="50"/>
      <c r="CW109" s="50"/>
      <c r="CX109" s="50"/>
      <c r="CY109" s="50"/>
      <c r="CZ109" s="50"/>
      <c r="DA109" s="50"/>
      <c r="DB109" s="50"/>
      <c r="DC109" s="50"/>
      <c r="DD109" s="50"/>
      <c r="DE109" s="50"/>
      <c r="DF109" s="50"/>
      <c r="DG109" s="50"/>
      <c r="DH109" s="50"/>
      <c r="DI109" s="50"/>
      <c r="DJ109" s="50"/>
      <c r="DK109" s="50"/>
      <c r="DL109" s="50"/>
      <c r="DM109" s="50"/>
      <c r="DN109" s="50"/>
      <c r="DO109" s="50"/>
      <c r="DP109" s="50"/>
      <c r="DQ109" s="50"/>
      <c r="DR109" s="50"/>
      <c r="DS109" s="50"/>
      <c r="DT109" s="50"/>
      <c r="DU109" s="50"/>
      <c r="DV109" s="50"/>
      <c r="DW109" s="50"/>
      <c r="DX109" s="50"/>
      <c r="DY109" s="50"/>
      <c r="DZ109" s="50"/>
      <c r="EA109" s="50"/>
      <c r="EB109" s="50"/>
      <c r="EC109" s="50"/>
      <c r="ED109" s="50"/>
      <c r="EE109" s="50"/>
      <c r="EF109" s="50"/>
      <c r="EG109" s="50"/>
      <c r="EH109" s="50"/>
      <c r="EI109" s="50"/>
      <c r="EJ109" s="50"/>
      <c r="EK109" s="50"/>
      <c r="EL109" s="50"/>
      <c r="EM109" s="50"/>
      <c r="EN109" s="50"/>
      <c r="EO109" s="50"/>
      <c r="EP109" s="50"/>
      <c r="EQ109" s="50"/>
      <c r="ER109" s="50"/>
      <c r="ES109" s="50"/>
      <c r="ET109" s="50"/>
      <c r="EU109" s="50"/>
      <c r="EV109" s="50"/>
      <c r="EW109" s="50"/>
      <c r="EX109" s="50"/>
      <c r="EY109" s="50"/>
      <c r="EZ109" s="50"/>
      <c r="FA109" s="50"/>
      <c r="FB109" s="50"/>
      <c r="FC109" s="50"/>
      <c r="FD109" s="50"/>
      <c r="FE109" s="50"/>
      <c r="FF109" s="50"/>
      <c r="FG109" s="50"/>
      <c r="FH109" s="50"/>
      <c r="FI109" s="50"/>
      <c r="FJ109" s="50"/>
      <c r="FK109" s="50"/>
      <c r="FL109" s="50"/>
      <c r="FM109" s="50"/>
      <c r="FN109" s="50"/>
      <c r="FO109" s="50"/>
      <c r="FP109" s="50"/>
      <c r="FQ109" s="50"/>
      <c r="FR109" s="50"/>
      <c r="FS109" s="50"/>
      <c r="FT109" s="50"/>
      <c r="FU109" s="50"/>
      <c r="FV109" s="50"/>
      <c r="FW109" s="50"/>
      <c r="FX109" s="50"/>
      <c r="FY109" s="50"/>
      <c r="FZ109" s="50"/>
      <c r="GA109" s="50"/>
      <c r="GB109" s="50"/>
      <c r="GC109" s="50"/>
      <c r="GD109" s="50"/>
      <c r="GE109" s="50"/>
      <c r="GF109" s="50"/>
      <c r="GG109" s="50"/>
      <c r="GH109" s="50"/>
      <c r="GI109" s="50"/>
      <c r="GJ109" s="50"/>
      <c r="GK109" s="50"/>
      <c r="GL109" s="50"/>
      <c r="GM109" s="50"/>
      <c r="GN109" s="50"/>
      <c r="GO109" s="50"/>
      <c r="GP109" s="50"/>
      <c r="GQ109" s="50"/>
      <c r="GR109" s="50"/>
      <c r="GS109" s="50"/>
      <c r="GT109" s="50"/>
      <c r="GU109" s="50"/>
      <c r="GV109" s="50"/>
      <c r="GW109" s="50"/>
      <c r="GX109" s="50"/>
      <c r="GY109" s="50"/>
      <c r="GZ109" s="50"/>
      <c r="HA109" s="50"/>
      <c r="HB109" s="50"/>
      <c r="HC109" s="50"/>
      <c r="HD109" s="50"/>
      <c r="HE109" s="50"/>
      <c r="HF109" s="50"/>
      <c r="HG109" s="50"/>
      <c r="HH109" s="50"/>
      <c r="HI109" s="50"/>
      <c r="HJ109" s="50"/>
      <c r="HK109" s="50"/>
      <c r="HL109" s="50"/>
      <c r="HM109" s="50"/>
      <c r="HN109" s="50"/>
      <c r="HO109" s="50"/>
      <c r="HP109" s="50"/>
      <c r="HQ109" s="50"/>
      <c r="HR109" s="50"/>
      <c r="HS109" s="50"/>
      <c r="HT109" s="50"/>
      <c r="HU109" s="50"/>
      <c r="HV109" s="50"/>
      <c r="HW109" s="50"/>
      <c r="HX109" s="50"/>
      <c r="HY109" s="50"/>
      <c r="HZ109" s="50"/>
      <c r="IA109" s="50"/>
      <c r="IB109" s="50"/>
      <c r="IC109" s="50"/>
      <c r="ID109" s="50"/>
      <c r="IE109" s="50"/>
      <c r="IF109" s="50"/>
      <c r="IG109" s="50"/>
      <c r="IH109" s="50"/>
      <c r="II109" s="50"/>
      <c r="IJ109" s="50"/>
      <c r="IK109" s="50"/>
      <c r="IL109" s="50"/>
      <c r="IM109" s="50"/>
      <c r="IN109" s="50"/>
      <c r="IO109" s="50"/>
      <c r="IP109" s="50"/>
      <c r="IQ109" s="50"/>
      <c r="IR109" s="50"/>
      <c r="IS109" s="50"/>
    </row>
    <row r="110" spans="1:253" s="63" customFormat="1" x14ac:dyDescent="0.25">
      <c r="A110" s="50" t="s">
        <v>521</v>
      </c>
      <c r="B110" s="50">
        <v>1</v>
      </c>
      <c r="C110" s="50" t="s">
        <v>455</v>
      </c>
      <c r="D110" s="155" t="s">
        <v>454</v>
      </c>
      <c r="E110" s="51">
        <v>17.3</v>
      </c>
      <c r="F110" s="39">
        <v>86</v>
      </c>
      <c r="G110" s="39">
        <v>96.02</v>
      </c>
      <c r="H110" s="40">
        <v>175000</v>
      </c>
      <c r="I110" s="84"/>
      <c r="J110" s="53">
        <f t="shared" si="8"/>
        <v>82.577199999999991</v>
      </c>
      <c r="K110" s="53">
        <v>85.412025</v>
      </c>
      <c r="L110" s="50"/>
      <c r="M110" s="50" t="s">
        <v>110</v>
      </c>
      <c r="N110" s="50" t="s">
        <v>421</v>
      </c>
      <c r="O110" s="50"/>
      <c r="P110" s="85"/>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c r="BQ110" s="50"/>
      <c r="BR110" s="50"/>
      <c r="BS110" s="50"/>
      <c r="BT110" s="50"/>
      <c r="BU110" s="50"/>
      <c r="BV110" s="50"/>
      <c r="BW110" s="50"/>
      <c r="BX110" s="50"/>
      <c r="BY110" s="50"/>
      <c r="BZ110" s="50"/>
      <c r="CA110" s="50"/>
      <c r="CB110" s="50"/>
      <c r="CC110" s="50"/>
      <c r="CD110" s="50"/>
      <c r="CE110" s="50"/>
      <c r="CF110" s="50"/>
      <c r="CG110" s="50"/>
      <c r="CH110" s="50"/>
      <c r="CI110" s="50"/>
      <c r="CJ110" s="50"/>
      <c r="CK110" s="50"/>
      <c r="CL110" s="50"/>
      <c r="CM110" s="50"/>
      <c r="CN110" s="50"/>
      <c r="CO110" s="50"/>
      <c r="CP110" s="50"/>
      <c r="CQ110" s="50"/>
      <c r="CR110" s="50"/>
      <c r="CS110" s="50"/>
      <c r="CT110" s="50"/>
      <c r="CU110" s="50"/>
      <c r="CV110" s="50"/>
      <c r="CW110" s="50"/>
      <c r="CX110" s="50"/>
      <c r="CY110" s="50"/>
      <c r="CZ110" s="50"/>
      <c r="DA110" s="50"/>
      <c r="DB110" s="50"/>
      <c r="DC110" s="50"/>
      <c r="DD110" s="50"/>
      <c r="DE110" s="50"/>
      <c r="DF110" s="50"/>
      <c r="DG110" s="50"/>
      <c r="DH110" s="50"/>
      <c r="DI110" s="50"/>
      <c r="DJ110" s="50"/>
      <c r="DK110" s="50"/>
      <c r="DL110" s="50"/>
      <c r="DM110" s="50"/>
      <c r="DN110" s="50"/>
      <c r="DO110" s="50"/>
      <c r="DP110" s="50"/>
      <c r="DQ110" s="50"/>
      <c r="DR110" s="50"/>
      <c r="DS110" s="50"/>
      <c r="DT110" s="50"/>
      <c r="DU110" s="50"/>
      <c r="DV110" s="50"/>
      <c r="DW110" s="50"/>
      <c r="DX110" s="50"/>
      <c r="DY110" s="50"/>
      <c r="DZ110" s="50"/>
      <c r="EA110" s="50"/>
      <c r="EB110" s="50"/>
      <c r="EC110" s="50"/>
      <c r="ED110" s="50"/>
      <c r="EE110" s="50"/>
      <c r="EF110" s="50"/>
      <c r="EG110" s="50"/>
      <c r="EH110" s="50"/>
      <c r="EI110" s="50"/>
      <c r="EJ110" s="50"/>
      <c r="EK110" s="50"/>
      <c r="EL110" s="50"/>
      <c r="EM110" s="50"/>
      <c r="EN110" s="50"/>
      <c r="EO110" s="50"/>
      <c r="EP110" s="50"/>
      <c r="EQ110" s="50"/>
      <c r="ER110" s="50"/>
      <c r="ES110" s="50"/>
      <c r="ET110" s="50"/>
      <c r="EU110" s="50"/>
      <c r="EV110" s="50"/>
      <c r="EW110" s="50"/>
      <c r="EX110" s="50"/>
      <c r="EY110" s="50"/>
      <c r="EZ110" s="50"/>
      <c r="FA110" s="50"/>
      <c r="FB110" s="50"/>
      <c r="FC110" s="50"/>
      <c r="FD110" s="50"/>
      <c r="FE110" s="50"/>
      <c r="FF110" s="50"/>
      <c r="FG110" s="50"/>
      <c r="FH110" s="50"/>
      <c r="FI110" s="50"/>
      <c r="FJ110" s="50"/>
      <c r="FK110" s="50"/>
      <c r="FL110" s="50"/>
      <c r="FM110" s="50"/>
      <c r="FN110" s="50"/>
      <c r="FO110" s="50"/>
      <c r="FP110" s="50"/>
      <c r="FQ110" s="50"/>
      <c r="FR110" s="50"/>
      <c r="FS110" s="50"/>
      <c r="FT110" s="50"/>
      <c r="FU110" s="50"/>
      <c r="FV110" s="50"/>
      <c r="FW110" s="50"/>
      <c r="FX110" s="50"/>
      <c r="FY110" s="50"/>
      <c r="FZ110" s="50"/>
      <c r="GA110" s="50"/>
      <c r="GB110" s="50"/>
      <c r="GC110" s="50"/>
      <c r="GD110" s="50"/>
      <c r="GE110" s="50"/>
      <c r="GF110" s="50"/>
      <c r="GG110" s="50"/>
      <c r="GH110" s="50"/>
      <c r="GI110" s="50"/>
      <c r="GJ110" s="50"/>
      <c r="GK110" s="50"/>
      <c r="GL110" s="50"/>
      <c r="GM110" s="50"/>
      <c r="GN110" s="50"/>
      <c r="GO110" s="50"/>
      <c r="GP110" s="50"/>
      <c r="GQ110" s="50"/>
      <c r="GR110" s="50"/>
      <c r="GS110" s="50"/>
      <c r="GT110" s="50"/>
      <c r="GU110" s="50"/>
      <c r="GV110" s="50"/>
      <c r="GW110" s="50"/>
      <c r="GX110" s="50"/>
      <c r="GY110" s="50"/>
      <c r="GZ110" s="50"/>
      <c r="HA110" s="50"/>
      <c r="HB110" s="50"/>
      <c r="HC110" s="50"/>
      <c r="HD110" s="50"/>
      <c r="HE110" s="50"/>
      <c r="HF110" s="50"/>
      <c r="HG110" s="50"/>
      <c r="HH110" s="50"/>
      <c r="HI110" s="50"/>
      <c r="HJ110" s="50"/>
      <c r="HK110" s="50"/>
      <c r="HL110" s="50"/>
      <c r="HM110" s="50"/>
      <c r="HN110" s="50"/>
      <c r="HO110" s="50"/>
      <c r="HP110" s="50"/>
      <c r="HQ110" s="50"/>
      <c r="HR110" s="50"/>
      <c r="HS110" s="50"/>
      <c r="HT110" s="50"/>
      <c r="HU110" s="50"/>
      <c r="HV110" s="50"/>
      <c r="HW110" s="50"/>
      <c r="HX110" s="50"/>
      <c r="HY110" s="50"/>
      <c r="HZ110" s="50"/>
      <c r="IA110" s="50"/>
      <c r="IB110" s="50"/>
      <c r="IC110" s="50"/>
      <c r="ID110" s="50"/>
      <c r="IE110" s="50"/>
      <c r="IF110" s="50"/>
      <c r="IG110" s="50"/>
      <c r="IH110" s="50"/>
      <c r="II110" s="50"/>
      <c r="IJ110" s="50"/>
      <c r="IK110" s="50"/>
      <c r="IL110" s="50"/>
      <c r="IM110" s="50"/>
      <c r="IN110" s="50"/>
      <c r="IO110" s="50"/>
      <c r="IP110" s="50"/>
      <c r="IQ110" s="50"/>
      <c r="IR110" s="50"/>
      <c r="IS110" s="50"/>
    </row>
    <row r="111" spans="1:253" s="41" customFormat="1" x14ac:dyDescent="0.25">
      <c r="A111" s="63" t="s">
        <v>591</v>
      </c>
      <c r="B111" s="63">
        <v>3</v>
      </c>
      <c r="C111" s="63" t="s">
        <v>105</v>
      </c>
      <c r="D111" s="162" t="s">
        <v>323</v>
      </c>
      <c r="E111" s="95">
        <v>25.000000000000004</v>
      </c>
      <c r="F111" s="96">
        <v>71</v>
      </c>
      <c r="G111" s="96">
        <v>99.83</v>
      </c>
      <c r="H111" s="97">
        <v>25790</v>
      </c>
      <c r="I111" s="98"/>
      <c r="J111" s="99">
        <f t="shared" si="8"/>
        <v>70.879300000000001</v>
      </c>
      <c r="K111" s="99">
        <v>70.879300000000001</v>
      </c>
      <c r="L111" s="63"/>
      <c r="M111" s="63"/>
      <c r="N111" s="63"/>
      <c r="O111" s="63"/>
      <c r="P111" s="100"/>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c r="ES111" s="63"/>
      <c r="ET111" s="63"/>
      <c r="EU111" s="63"/>
      <c r="EV111" s="63"/>
      <c r="EW111" s="63"/>
      <c r="EX111" s="63"/>
      <c r="EY111" s="63"/>
      <c r="EZ111" s="63"/>
      <c r="FA111" s="63"/>
      <c r="FB111" s="63"/>
      <c r="FC111" s="63"/>
      <c r="FD111" s="63"/>
      <c r="FE111" s="63"/>
      <c r="FF111" s="63"/>
      <c r="FG111" s="63"/>
      <c r="FH111" s="63"/>
      <c r="FI111" s="63"/>
      <c r="FJ111" s="63"/>
      <c r="FK111" s="63"/>
      <c r="FL111" s="63"/>
      <c r="FM111" s="63"/>
      <c r="FN111" s="63"/>
      <c r="FO111" s="63"/>
      <c r="FP111" s="63"/>
      <c r="FQ111" s="63"/>
      <c r="FR111" s="63"/>
      <c r="FS111" s="63"/>
      <c r="FT111" s="63"/>
      <c r="FU111" s="63"/>
      <c r="FV111" s="63"/>
      <c r="FW111" s="63"/>
      <c r="FX111" s="63"/>
      <c r="FY111" s="63"/>
      <c r="FZ111" s="63"/>
      <c r="GA111" s="63"/>
      <c r="GB111" s="63"/>
      <c r="GC111" s="63"/>
      <c r="GD111" s="63"/>
      <c r="GE111" s="63"/>
      <c r="GF111" s="63"/>
      <c r="GG111" s="63"/>
      <c r="GH111" s="63"/>
      <c r="GI111" s="63"/>
      <c r="GJ111" s="63"/>
      <c r="GK111" s="63"/>
      <c r="GL111" s="63"/>
      <c r="GM111" s="63"/>
      <c r="GN111" s="63"/>
      <c r="GO111" s="63"/>
      <c r="GP111" s="63"/>
      <c r="GQ111" s="63"/>
      <c r="GR111" s="63"/>
      <c r="GS111" s="63"/>
      <c r="GT111" s="63"/>
      <c r="GU111" s="63"/>
      <c r="GV111" s="63"/>
      <c r="GW111" s="63"/>
      <c r="GX111" s="63"/>
      <c r="GY111" s="63"/>
      <c r="GZ111" s="63"/>
      <c r="HA111" s="63"/>
      <c r="HB111" s="63"/>
      <c r="HC111" s="63"/>
      <c r="HD111" s="63"/>
      <c r="HE111" s="63"/>
      <c r="HF111" s="63"/>
      <c r="HG111" s="63"/>
      <c r="HH111" s="63"/>
      <c r="HI111" s="63"/>
      <c r="HJ111" s="63"/>
      <c r="HK111" s="63"/>
      <c r="HL111" s="63"/>
      <c r="HM111" s="63"/>
      <c r="HN111" s="63"/>
      <c r="HO111" s="63"/>
      <c r="HP111" s="63"/>
      <c r="HQ111" s="63"/>
      <c r="HR111" s="63"/>
      <c r="HS111" s="63"/>
      <c r="HT111" s="63"/>
      <c r="HU111" s="63"/>
      <c r="HV111" s="63"/>
      <c r="HW111" s="63"/>
      <c r="HX111" s="63"/>
      <c r="HY111" s="63"/>
      <c r="HZ111" s="63"/>
      <c r="IA111" s="63"/>
      <c r="IB111" s="63"/>
      <c r="IC111" s="63"/>
      <c r="ID111" s="63"/>
      <c r="IE111" s="63"/>
      <c r="IF111" s="63"/>
      <c r="IG111" s="63"/>
      <c r="IH111" s="63"/>
      <c r="II111" s="63"/>
      <c r="IJ111" s="63"/>
      <c r="IK111" s="63"/>
      <c r="IL111" s="63"/>
      <c r="IM111" s="63"/>
      <c r="IN111" s="63"/>
      <c r="IO111" s="63"/>
      <c r="IP111" s="63"/>
      <c r="IQ111" s="63"/>
      <c r="IR111" s="63"/>
      <c r="IS111" s="63"/>
    </row>
    <row r="112" spans="1:253" x14ac:dyDescent="0.25">
      <c r="A112" s="63" t="s">
        <v>880</v>
      </c>
      <c r="B112" s="63">
        <v>3</v>
      </c>
      <c r="C112" s="63" t="s">
        <v>57</v>
      </c>
      <c r="D112" s="162" t="s">
        <v>325</v>
      </c>
      <c r="E112" s="95">
        <v>17.399999999999999</v>
      </c>
      <c r="F112" s="96">
        <v>85</v>
      </c>
      <c r="G112" s="96">
        <v>96.65</v>
      </c>
      <c r="H112" s="97">
        <v>42796</v>
      </c>
      <c r="I112" s="98"/>
      <c r="J112" s="99">
        <f t="shared" si="8"/>
        <v>82.152500000000003</v>
      </c>
      <c r="K112" s="99">
        <v>82.152500000000003</v>
      </c>
      <c r="L112" s="63"/>
      <c r="M112" s="63"/>
      <c r="N112" s="63"/>
      <c r="O112" s="63"/>
      <c r="P112" s="100"/>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c r="ES112" s="63"/>
      <c r="ET112" s="63"/>
      <c r="EU112" s="63"/>
      <c r="EV112" s="63"/>
      <c r="EW112" s="63"/>
      <c r="EX112" s="63"/>
      <c r="EY112" s="63"/>
      <c r="EZ112" s="63"/>
      <c r="FA112" s="63"/>
      <c r="FB112" s="63"/>
      <c r="FC112" s="63"/>
      <c r="FD112" s="63"/>
      <c r="FE112" s="63"/>
      <c r="FF112" s="63"/>
      <c r="FG112" s="63"/>
      <c r="FH112" s="63"/>
      <c r="FI112" s="63"/>
      <c r="FJ112" s="63"/>
      <c r="FK112" s="63"/>
      <c r="FL112" s="63"/>
      <c r="FM112" s="63"/>
      <c r="FN112" s="63"/>
      <c r="FO112" s="63"/>
      <c r="FP112" s="63"/>
      <c r="FQ112" s="63"/>
      <c r="FR112" s="63"/>
      <c r="FS112" s="63"/>
      <c r="FT112" s="63"/>
      <c r="FU112" s="63"/>
      <c r="FV112" s="63"/>
      <c r="FW112" s="63"/>
      <c r="FX112" s="63"/>
      <c r="FY112" s="63"/>
      <c r="FZ112" s="63"/>
      <c r="GA112" s="63"/>
      <c r="GB112" s="63"/>
      <c r="GC112" s="63"/>
      <c r="GD112" s="63"/>
      <c r="GE112" s="63"/>
      <c r="GF112" s="63"/>
      <c r="GG112" s="63"/>
      <c r="GH112" s="63"/>
      <c r="GI112" s="63"/>
      <c r="GJ112" s="63"/>
      <c r="GK112" s="63"/>
      <c r="GL112" s="63"/>
      <c r="GM112" s="63"/>
      <c r="GN112" s="63"/>
      <c r="GO112" s="63"/>
      <c r="GP112" s="63"/>
      <c r="GQ112" s="63"/>
      <c r="GR112" s="63"/>
      <c r="GS112" s="63"/>
      <c r="GT112" s="63"/>
      <c r="GU112" s="63"/>
      <c r="GV112" s="63"/>
      <c r="GW112" s="63"/>
      <c r="GX112" s="63"/>
      <c r="GY112" s="63"/>
      <c r="GZ112" s="63"/>
      <c r="HA112" s="63"/>
      <c r="HB112" s="63"/>
      <c r="HC112" s="63"/>
      <c r="HD112" s="63"/>
      <c r="HE112" s="63"/>
      <c r="HF112" s="63"/>
      <c r="HG112" s="63"/>
      <c r="HH112" s="63"/>
      <c r="HI112" s="63"/>
      <c r="HJ112" s="63"/>
      <c r="HK112" s="63"/>
      <c r="HL112" s="63"/>
      <c r="HM112" s="63"/>
      <c r="HN112" s="63"/>
      <c r="HO112" s="63"/>
      <c r="HP112" s="63"/>
      <c r="HQ112" s="63"/>
      <c r="HR112" s="63"/>
      <c r="HS112" s="63"/>
      <c r="HT112" s="63"/>
      <c r="HU112" s="63"/>
      <c r="HV112" s="63"/>
      <c r="HW112" s="63"/>
      <c r="HX112" s="63"/>
      <c r="HY112" s="63"/>
      <c r="HZ112" s="63"/>
      <c r="IA112" s="63"/>
      <c r="IB112" s="63"/>
      <c r="IC112" s="63"/>
      <c r="ID112" s="63"/>
      <c r="IE112" s="63"/>
      <c r="IF112" s="63"/>
      <c r="IG112" s="63"/>
      <c r="IH112" s="63"/>
      <c r="II112" s="63"/>
      <c r="IJ112" s="63"/>
      <c r="IK112" s="63"/>
      <c r="IL112" s="63"/>
      <c r="IM112" s="63"/>
      <c r="IN112" s="63"/>
      <c r="IO112" s="63"/>
      <c r="IP112" s="63"/>
      <c r="IQ112" s="63"/>
      <c r="IR112" s="63"/>
      <c r="IS112" s="63"/>
    </row>
    <row r="113" spans="1:253" s="41" customFormat="1" x14ac:dyDescent="0.25">
      <c r="A113" s="41" t="s">
        <v>504</v>
      </c>
      <c r="B113" s="41">
        <v>2</v>
      </c>
      <c r="C113" s="41" t="s">
        <v>9</v>
      </c>
      <c r="D113" s="159" t="s">
        <v>271</v>
      </c>
      <c r="E113" s="77">
        <v>12.96</v>
      </c>
      <c r="F113" s="78">
        <v>92</v>
      </c>
      <c r="G113" s="78">
        <v>99.48</v>
      </c>
      <c r="H113" s="79">
        <v>58500</v>
      </c>
      <c r="I113" s="80"/>
      <c r="J113" s="81">
        <f t="shared" si="8"/>
        <v>91.521599999999992</v>
      </c>
      <c r="K113" s="81">
        <v>91.521599999999992</v>
      </c>
      <c r="P113" s="82"/>
    </row>
    <row r="114" spans="1:253" s="63" customFormat="1" x14ac:dyDescent="0.25">
      <c r="A114" s="41" t="s">
        <v>63</v>
      </c>
      <c r="B114" s="41">
        <v>2</v>
      </c>
      <c r="C114" s="41" t="s">
        <v>64</v>
      </c>
      <c r="D114" s="159" t="s">
        <v>331</v>
      </c>
      <c r="E114" s="77">
        <v>12.96</v>
      </c>
      <c r="F114" s="78">
        <v>91</v>
      </c>
      <c r="G114" s="78">
        <v>98.59</v>
      </c>
      <c r="H114" s="79">
        <v>28242.612752721619</v>
      </c>
      <c r="I114" s="80"/>
      <c r="J114" s="81">
        <f t="shared" si="8"/>
        <v>89.71690000000001</v>
      </c>
      <c r="K114" s="81">
        <v>76.667666666666676</v>
      </c>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1"/>
      <c r="BA114" s="41"/>
      <c r="BB114" s="41"/>
      <c r="BC114" s="41"/>
      <c r="BD114" s="41"/>
      <c r="BE114" s="41"/>
      <c r="BF114" s="41"/>
      <c r="BG114" s="41"/>
      <c r="BH114" s="41"/>
      <c r="BI114" s="41"/>
      <c r="BJ114" s="41"/>
      <c r="BK114" s="41"/>
      <c r="BL114" s="41"/>
      <c r="BM114" s="41"/>
      <c r="BN114" s="41"/>
      <c r="BO114" s="41"/>
      <c r="BP114" s="41"/>
      <c r="BQ114" s="41"/>
      <c r="BR114" s="41"/>
      <c r="BS114" s="41"/>
      <c r="BT114" s="41"/>
      <c r="BU114" s="41"/>
      <c r="BV114" s="41"/>
      <c r="BW114" s="41"/>
      <c r="BX114" s="41"/>
      <c r="BY114" s="41"/>
      <c r="BZ114" s="41"/>
      <c r="CA114" s="41"/>
      <c r="CB114" s="41"/>
      <c r="CC114" s="41"/>
      <c r="CD114" s="41"/>
      <c r="CE114" s="41"/>
      <c r="CF114" s="41"/>
      <c r="CG114" s="41"/>
      <c r="CH114" s="41"/>
      <c r="CI114" s="41"/>
      <c r="CJ114" s="41"/>
      <c r="CK114" s="41"/>
      <c r="CL114" s="41"/>
      <c r="CM114" s="41"/>
      <c r="CN114" s="41"/>
      <c r="CO114" s="41"/>
      <c r="CP114" s="41"/>
      <c r="CQ114" s="41"/>
      <c r="CR114" s="41"/>
      <c r="CS114" s="41"/>
      <c r="CT114" s="41"/>
      <c r="CU114" s="41"/>
      <c r="CV114" s="41"/>
      <c r="CW114" s="41"/>
      <c r="CX114" s="41"/>
      <c r="CY114" s="41"/>
      <c r="CZ114" s="41"/>
      <c r="DA114" s="41"/>
      <c r="DB114" s="41"/>
      <c r="DC114" s="41"/>
      <c r="DD114" s="41"/>
      <c r="DE114" s="41"/>
      <c r="DF114" s="41"/>
      <c r="DG114" s="41"/>
      <c r="DH114" s="41"/>
      <c r="DI114" s="41"/>
      <c r="DJ114" s="41"/>
      <c r="DK114" s="41"/>
      <c r="DL114" s="41"/>
      <c r="DM114" s="41"/>
      <c r="DN114" s="41"/>
      <c r="DO114" s="41"/>
      <c r="DP114" s="41"/>
      <c r="DQ114" s="41"/>
      <c r="DR114" s="41"/>
      <c r="DS114" s="41"/>
      <c r="DT114" s="41"/>
      <c r="DU114" s="41"/>
      <c r="DV114" s="41"/>
      <c r="DW114" s="41"/>
      <c r="DX114" s="41"/>
      <c r="DY114" s="41"/>
      <c r="DZ114" s="41"/>
      <c r="EA114" s="41"/>
      <c r="EB114" s="41"/>
      <c r="EC114" s="41"/>
      <c r="ED114" s="41"/>
      <c r="EE114" s="41"/>
      <c r="EF114" s="41"/>
      <c r="EG114" s="41"/>
      <c r="EH114" s="41"/>
      <c r="EI114" s="41"/>
      <c r="EJ114" s="41"/>
      <c r="EK114" s="41"/>
      <c r="EL114" s="41"/>
      <c r="EM114" s="41"/>
      <c r="EN114" s="41"/>
      <c r="EO114" s="41"/>
      <c r="EP114" s="41"/>
      <c r="EQ114" s="41"/>
      <c r="ER114" s="41"/>
      <c r="ES114" s="41"/>
      <c r="ET114" s="41"/>
      <c r="EU114" s="41"/>
      <c r="EV114" s="41"/>
      <c r="EW114" s="41"/>
      <c r="EX114" s="41"/>
      <c r="EY114" s="41"/>
      <c r="EZ114" s="41"/>
      <c r="FA114" s="41"/>
      <c r="FB114" s="41"/>
      <c r="FC114" s="41"/>
      <c r="FD114" s="41"/>
      <c r="FE114" s="41"/>
      <c r="FF114" s="41"/>
      <c r="FG114" s="41"/>
      <c r="FH114" s="41"/>
      <c r="FI114" s="41"/>
      <c r="FJ114" s="41"/>
      <c r="FK114" s="41"/>
      <c r="FL114" s="41"/>
      <c r="FM114" s="41"/>
      <c r="FN114" s="41"/>
      <c r="FO114" s="41"/>
      <c r="FP114" s="41"/>
      <c r="FQ114" s="41"/>
      <c r="FR114" s="41"/>
      <c r="FS114" s="41"/>
      <c r="FT114" s="41"/>
      <c r="FU114" s="41"/>
      <c r="FV114" s="41"/>
      <c r="FW114" s="41"/>
      <c r="FX114" s="41"/>
      <c r="FY114" s="41"/>
      <c r="FZ114" s="41"/>
      <c r="GA114" s="41"/>
      <c r="GB114" s="41"/>
      <c r="GC114" s="41"/>
      <c r="GD114" s="41"/>
      <c r="GE114" s="41"/>
      <c r="GF114" s="41"/>
      <c r="GG114" s="41"/>
      <c r="GH114" s="41"/>
      <c r="GI114" s="41"/>
      <c r="GJ114" s="41"/>
      <c r="GK114" s="41"/>
      <c r="GL114" s="41"/>
      <c r="GM114" s="41"/>
      <c r="GN114" s="41"/>
      <c r="GO114" s="41"/>
      <c r="GP114" s="41"/>
      <c r="GQ114" s="41"/>
      <c r="GR114" s="41"/>
      <c r="GS114" s="41"/>
      <c r="GT114" s="41"/>
      <c r="GU114" s="41"/>
      <c r="GV114" s="41"/>
      <c r="GW114" s="41"/>
      <c r="GX114" s="41"/>
      <c r="GY114" s="41"/>
      <c r="GZ114" s="41"/>
      <c r="HA114" s="41"/>
      <c r="HB114" s="41"/>
      <c r="HC114" s="41"/>
      <c r="HD114" s="41"/>
      <c r="HE114" s="41"/>
      <c r="HF114" s="41"/>
      <c r="HG114" s="41"/>
      <c r="HH114" s="41"/>
      <c r="HI114" s="41"/>
      <c r="HJ114" s="41"/>
      <c r="HK114" s="41"/>
      <c r="HL114" s="41"/>
      <c r="HM114" s="41"/>
      <c r="HN114" s="41"/>
      <c r="HO114" s="41"/>
      <c r="HP114" s="41"/>
      <c r="HQ114" s="41"/>
      <c r="HR114" s="41"/>
      <c r="HS114" s="41"/>
      <c r="HT114" s="41"/>
      <c r="HU114" s="41"/>
      <c r="HV114" s="41"/>
      <c r="HW114" s="41"/>
      <c r="HX114" s="41"/>
      <c r="HY114" s="41"/>
      <c r="HZ114" s="41"/>
      <c r="IA114" s="41"/>
      <c r="IB114" s="41"/>
      <c r="IC114" s="41"/>
      <c r="ID114" s="41"/>
      <c r="IE114" s="41"/>
      <c r="IF114" s="41"/>
      <c r="IG114" s="41"/>
      <c r="IH114" s="41"/>
      <c r="II114" s="41"/>
      <c r="IJ114" s="41"/>
      <c r="IK114" s="41"/>
      <c r="IL114" s="41"/>
      <c r="IM114" s="41"/>
      <c r="IN114" s="41"/>
      <c r="IO114" s="41"/>
      <c r="IP114" s="41"/>
      <c r="IQ114" s="41"/>
      <c r="IR114" s="41"/>
      <c r="IS114" s="41"/>
    </row>
    <row r="115" spans="1:253" x14ac:dyDescent="0.25">
      <c r="A115" s="41" t="s">
        <v>612</v>
      </c>
      <c r="B115" s="41">
        <v>2</v>
      </c>
      <c r="C115" s="41" t="s">
        <v>78</v>
      </c>
      <c r="D115" s="159" t="s">
        <v>338</v>
      </c>
      <c r="E115" s="77">
        <v>1.92</v>
      </c>
      <c r="F115" s="78">
        <v>88</v>
      </c>
      <c r="G115" s="78">
        <v>99.46</v>
      </c>
      <c r="H115" s="79">
        <v>260000</v>
      </c>
      <c r="I115" s="80"/>
      <c r="J115" s="81">
        <f t="shared" si="8"/>
        <v>87.524799999999999</v>
      </c>
      <c r="K115" s="81">
        <v>89.614733333333334</v>
      </c>
      <c r="L115" s="41"/>
      <c r="M115" s="41"/>
      <c r="N115" s="41"/>
      <c r="O115" s="41"/>
      <c r="P115" s="82"/>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41"/>
      <c r="BD115" s="41"/>
      <c r="BE115" s="41"/>
      <c r="BF115" s="41"/>
      <c r="BG115" s="41"/>
      <c r="BH115" s="41"/>
      <c r="BI115" s="41"/>
      <c r="BJ115" s="41"/>
      <c r="BK115" s="41"/>
      <c r="BL115" s="41"/>
      <c r="BM115" s="41"/>
      <c r="BN115" s="41"/>
      <c r="BO115" s="41"/>
      <c r="BP115" s="41"/>
      <c r="BQ115" s="41"/>
      <c r="BR115" s="41"/>
      <c r="BS115" s="41"/>
      <c r="BT115" s="41"/>
      <c r="BU115" s="41"/>
      <c r="BV115" s="41"/>
      <c r="BW115" s="41"/>
      <c r="BX115" s="41"/>
      <c r="BY115" s="41"/>
      <c r="BZ115" s="41"/>
      <c r="CA115" s="41"/>
      <c r="CB115" s="41"/>
      <c r="CC115" s="41"/>
      <c r="CD115" s="41"/>
      <c r="CE115" s="41"/>
      <c r="CF115" s="41"/>
      <c r="CG115" s="41"/>
      <c r="CH115" s="41"/>
      <c r="CI115" s="41"/>
      <c r="CJ115" s="41"/>
      <c r="CK115" s="41"/>
      <c r="CL115" s="41"/>
      <c r="CM115" s="41"/>
      <c r="CN115" s="41"/>
      <c r="CO115" s="41"/>
      <c r="CP115" s="41"/>
      <c r="CQ115" s="41"/>
      <c r="CR115" s="41"/>
      <c r="CS115" s="41"/>
      <c r="CT115" s="41"/>
      <c r="CU115" s="41"/>
      <c r="CV115" s="41"/>
      <c r="CW115" s="41"/>
      <c r="CX115" s="41"/>
      <c r="CY115" s="41"/>
      <c r="CZ115" s="41"/>
      <c r="DA115" s="41"/>
      <c r="DB115" s="41"/>
      <c r="DC115" s="41"/>
      <c r="DD115" s="41"/>
      <c r="DE115" s="41"/>
      <c r="DF115" s="41"/>
      <c r="DG115" s="41"/>
      <c r="DH115" s="41"/>
      <c r="DI115" s="41"/>
      <c r="DJ115" s="41"/>
      <c r="DK115" s="41"/>
      <c r="DL115" s="41"/>
      <c r="DM115" s="41"/>
      <c r="DN115" s="41"/>
      <c r="DO115" s="41"/>
      <c r="DP115" s="41"/>
      <c r="DQ115" s="41"/>
      <c r="DR115" s="41"/>
      <c r="DS115" s="41"/>
      <c r="DT115" s="41"/>
      <c r="DU115" s="41"/>
      <c r="DV115" s="41"/>
      <c r="DW115" s="41"/>
      <c r="DX115" s="41"/>
      <c r="DY115" s="41"/>
      <c r="DZ115" s="41"/>
      <c r="EA115" s="41"/>
      <c r="EB115" s="41"/>
      <c r="EC115" s="41"/>
      <c r="ED115" s="41"/>
      <c r="EE115" s="41"/>
      <c r="EF115" s="41"/>
      <c r="EG115" s="41"/>
      <c r="EH115" s="41"/>
      <c r="EI115" s="41"/>
      <c r="EJ115" s="41"/>
      <c r="EK115" s="41"/>
      <c r="EL115" s="41"/>
      <c r="EM115" s="41"/>
      <c r="EN115" s="41"/>
      <c r="EO115" s="41"/>
      <c r="EP115" s="41"/>
      <c r="EQ115" s="41"/>
      <c r="ER115" s="41"/>
      <c r="ES115" s="41"/>
      <c r="ET115" s="41"/>
      <c r="EU115" s="41"/>
      <c r="EV115" s="41"/>
      <c r="EW115" s="41"/>
      <c r="EX115" s="41"/>
      <c r="EY115" s="41"/>
      <c r="EZ115" s="41"/>
      <c r="FA115" s="41"/>
      <c r="FB115" s="41"/>
      <c r="FC115" s="41"/>
      <c r="FD115" s="41"/>
      <c r="FE115" s="41"/>
      <c r="FF115" s="41"/>
      <c r="FG115" s="41"/>
      <c r="FH115" s="41"/>
      <c r="FI115" s="41"/>
      <c r="FJ115" s="41"/>
      <c r="FK115" s="41"/>
      <c r="FL115" s="41"/>
      <c r="FM115" s="41"/>
      <c r="FN115" s="41"/>
      <c r="FO115" s="41"/>
      <c r="FP115" s="41"/>
      <c r="FQ115" s="41"/>
      <c r="FR115" s="41"/>
      <c r="FS115" s="41"/>
      <c r="FT115" s="41"/>
      <c r="FU115" s="41"/>
      <c r="FV115" s="41"/>
      <c r="FW115" s="41"/>
      <c r="FX115" s="41"/>
      <c r="FY115" s="41"/>
      <c r="FZ115" s="41"/>
      <c r="GA115" s="41"/>
      <c r="GB115" s="41"/>
      <c r="GC115" s="41"/>
      <c r="GD115" s="41"/>
      <c r="GE115" s="41"/>
      <c r="GF115" s="41"/>
      <c r="GG115" s="41"/>
      <c r="GH115" s="41"/>
      <c r="GI115" s="41"/>
      <c r="GJ115" s="41"/>
      <c r="GK115" s="41"/>
      <c r="GL115" s="41"/>
      <c r="GM115" s="41"/>
      <c r="GN115" s="41"/>
      <c r="GO115" s="41"/>
      <c r="GP115" s="41"/>
      <c r="GQ115" s="41"/>
      <c r="GR115" s="41"/>
      <c r="GS115" s="41"/>
      <c r="GT115" s="41"/>
      <c r="GU115" s="41"/>
      <c r="GV115" s="41"/>
      <c r="GW115" s="41"/>
      <c r="GX115" s="41"/>
      <c r="GY115" s="41"/>
      <c r="GZ115" s="41"/>
      <c r="HA115" s="41"/>
      <c r="HB115" s="41"/>
      <c r="HC115" s="41"/>
      <c r="HD115" s="41"/>
      <c r="HE115" s="41"/>
      <c r="HF115" s="41"/>
      <c r="HG115" s="41"/>
      <c r="HH115" s="41"/>
      <c r="HI115" s="41"/>
      <c r="HJ115" s="41"/>
      <c r="HK115" s="41"/>
      <c r="HL115" s="41"/>
      <c r="HM115" s="41"/>
      <c r="HN115" s="41"/>
      <c r="HO115" s="41"/>
      <c r="HP115" s="41"/>
      <c r="HQ115" s="41"/>
      <c r="HR115" s="41"/>
      <c r="HS115" s="41"/>
      <c r="HT115" s="41"/>
      <c r="HU115" s="41"/>
      <c r="HV115" s="41"/>
      <c r="HW115" s="41"/>
      <c r="HX115" s="41"/>
      <c r="HY115" s="41"/>
      <c r="HZ115" s="41"/>
      <c r="IA115" s="41"/>
      <c r="IB115" s="41"/>
      <c r="IC115" s="41"/>
      <c r="ID115" s="41"/>
      <c r="IE115" s="41"/>
      <c r="IF115" s="41"/>
      <c r="IG115" s="41"/>
      <c r="IH115" s="41"/>
      <c r="II115" s="41"/>
      <c r="IJ115" s="41"/>
      <c r="IK115" s="41"/>
      <c r="IL115" s="41"/>
      <c r="IM115" s="41"/>
      <c r="IN115" s="41"/>
      <c r="IO115" s="41"/>
      <c r="IP115" s="41"/>
      <c r="IQ115" s="41"/>
      <c r="IR115" s="41"/>
      <c r="IS115" s="41"/>
    </row>
    <row r="116" spans="1:253" x14ac:dyDescent="0.25">
      <c r="A116" s="41" t="s">
        <v>881</v>
      </c>
      <c r="B116" s="41">
        <v>2</v>
      </c>
      <c r="C116" s="41" t="s">
        <v>67</v>
      </c>
      <c r="D116" s="159" t="s">
        <v>334</v>
      </c>
      <c r="E116" s="77">
        <v>60.7</v>
      </c>
      <c r="F116" s="78">
        <v>83</v>
      </c>
      <c r="G116" s="78">
        <v>93.12</v>
      </c>
      <c r="H116" s="79">
        <v>33600</v>
      </c>
      <c r="I116" s="80"/>
      <c r="J116" s="81">
        <f t="shared" si="8"/>
        <v>77.289600000000007</v>
      </c>
      <c r="K116" s="81">
        <v>81.609750000000005</v>
      </c>
      <c r="L116" s="41"/>
      <c r="M116" s="41" t="s">
        <v>222</v>
      </c>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1"/>
      <c r="AY116" s="41"/>
      <c r="AZ116" s="41"/>
      <c r="BA116" s="41"/>
      <c r="BB116" s="41"/>
      <c r="BC116" s="41"/>
      <c r="BD116" s="41"/>
      <c r="BE116" s="41"/>
      <c r="BF116" s="41"/>
      <c r="BG116" s="41"/>
      <c r="BH116" s="41"/>
      <c r="BI116" s="41"/>
      <c r="BJ116" s="41"/>
      <c r="BK116" s="41"/>
      <c r="BL116" s="41"/>
      <c r="BM116" s="41"/>
      <c r="BN116" s="41"/>
      <c r="BO116" s="41"/>
      <c r="BP116" s="41"/>
      <c r="BQ116" s="41"/>
      <c r="BR116" s="41"/>
      <c r="BS116" s="41"/>
      <c r="BT116" s="41"/>
      <c r="BU116" s="41"/>
      <c r="BV116" s="41"/>
      <c r="BW116" s="41"/>
      <c r="BX116" s="41"/>
      <c r="BY116" s="41"/>
      <c r="BZ116" s="41"/>
      <c r="CA116" s="41"/>
      <c r="CB116" s="41"/>
      <c r="CC116" s="41"/>
      <c r="CD116" s="41"/>
      <c r="CE116" s="41"/>
      <c r="CF116" s="41"/>
      <c r="CG116" s="41"/>
      <c r="CH116" s="41"/>
      <c r="CI116" s="41"/>
      <c r="CJ116" s="41"/>
      <c r="CK116" s="41"/>
      <c r="CL116" s="41"/>
      <c r="CM116" s="41"/>
      <c r="CN116" s="41"/>
      <c r="CO116" s="41"/>
      <c r="CP116" s="41"/>
      <c r="CQ116" s="41"/>
      <c r="CR116" s="41"/>
      <c r="CS116" s="41"/>
      <c r="CT116" s="41"/>
      <c r="CU116" s="41"/>
      <c r="CV116" s="41"/>
      <c r="CW116" s="41"/>
      <c r="CX116" s="41"/>
      <c r="CY116" s="41"/>
      <c r="CZ116" s="41"/>
      <c r="DA116" s="41"/>
      <c r="DB116" s="41"/>
      <c r="DC116" s="41"/>
      <c r="DD116" s="41"/>
      <c r="DE116" s="41"/>
      <c r="DF116" s="41"/>
      <c r="DG116" s="41"/>
      <c r="DH116" s="41"/>
      <c r="DI116" s="41"/>
      <c r="DJ116" s="41"/>
      <c r="DK116" s="41"/>
      <c r="DL116" s="41"/>
      <c r="DM116" s="41"/>
      <c r="DN116" s="41"/>
      <c r="DO116" s="41"/>
      <c r="DP116" s="41"/>
      <c r="DQ116" s="41"/>
      <c r="DR116" s="41"/>
      <c r="DS116" s="41"/>
      <c r="DT116" s="41"/>
      <c r="DU116" s="41"/>
      <c r="DV116" s="41"/>
      <c r="DW116" s="41"/>
      <c r="DX116" s="41"/>
      <c r="DY116" s="41"/>
      <c r="DZ116" s="41"/>
      <c r="EA116" s="41"/>
      <c r="EB116" s="41"/>
      <c r="EC116" s="41"/>
      <c r="ED116" s="41"/>
      <c r="EE116" s="41"/>
      <c r="EF116" s="41"/>
      <c r="EG116" s="41"/>
      <c r="EH116" s="41"/>
      <c r="EI116" s="41"/>
      <c r="EJ116" s="41"/>
      <c r="EK116" s="41"/>
      <c r="EL116" s="41"/>
      <c r="EM116" s="41"/>
      <c r="EN116" s="41"/>
      <c r="EO116" s="41"/>
      <c r="EP116" s="41"/>
      <c r="EQ116" s="41"/>
      <c r="ER116" s="41"/>
      <c r="ES116" s="41"/>
      <c r="ET116" s="41"/>
      <c r="EU116" s="41"/>
      <c r="EV116" s="41"/>
      <c r="EW116" s="41"/>
      <c r="EX116" s="41"/>
      <c r="EY116" s="41"/>
      <c r="EZ116" s="41"/>
      <c r="FA116" s="41"/>
      <c r="FB116" s="41"/>
      <c r="FC116" s="41"/>
      <c r="FD116" s="41"/>
      <c r="FE116" s="41"/>
      <c r="FF116" s="41"/>
      <c r="FG116" s="41"/>
      <c r="FH116" s="41"/>
      <c r="FI116" s="41"/>
      <c r="FJ116" s="41"/>
      <c r="FK116" s="41"/>
      <c r="FL116" s="41"/>
      <c r="FM116" s="41"/>
      <c r="FN116" s="41"/>
      <c r="FO116" s="41"/>
      <c r="FP116" s="41"/>
      <c r="FQ116" s="41"/>
      <c r="FR116" s="41"/>
      <c r="FS116" s="41"/>
      <c r="FT116" s="41"/>
      <c r="FU116" s="41"/>
      <c r="FV116" s="41"/>
      <c r="FW116" s="41"/>
      <c r="FX116" s="41"/>
      <c r="FY116" s="41"/>
      <c r="FZ116" s="41"/>
      <c r="GA116" s="41"/>
      <c r="GB116" s="41"/>
      <c r="GC116" s="41"/>
      <c r="GD116" s="41"/>
      <c r="GE116" s="41"/>
      <c r="GF116" s="41"/>
      <c r="GG116" s="41"/>
      <c r="GH116" s="41"/>
      <c r="GI116" s="41"/>
      <c r="GJ116" s="41"/>
      <c r="GK116" s="41"/>
      <c r="GL116" s="41"/>
      <c r="GM116" s="41"/>
      <c r="GN116" s="41"/>
      <c r="GO116" s="41"/>
      <c r="GP116" s="41"/>
      <c r="GQ116" s="41"/>
      <c r="GR116" s="41"/>
      <c r="GS116" s="41"/>
      <c r="GT116" s="41"/>
      <c r="GU116" s="41"/>
      <c r="GV116" s="41"/>
      <c r="GW116" s="41"/>
      <c r="GX116" s="41"/>
      <c r="GY116" s="41"/>
      <c r="GZ116" s="41"/>
      <c r="HA116" s="41"/>
      <c r="HB116" s="41"/>
      <c r="HC116" s="41"/>
      <c r="HD116" s="41"/>
      <c r="HE116" s="41"/>
      <c r="HF116" s="41"/>
      <c r="HG116" s="41"/>
      <c r="HH116" s="41"/>
      <c r="HI116" s="41"/>
      <c r="HJ116" s="41"/>
      <c r="HK116" s="41"/>
      <c r="HL116" s="41"/>
      <c r="HM116" s="41"/>
      <c r="HN116" s="41"/>
      <c r="HO116" s="41"/>
      <c r="HP116" s="41"/>
      <c r="HQ116" s="41"/>
      <c r="HR116" s="41"/>
      <c r="HS116" s="41"/>
      <c r="HT116" s="41"/>
      <c r="HU116" s="41"/>
      <c r="HV116" s="41"/>
      <c r="HW116" s="41"/>
      <c r="HX116" s="41"/>
      <c r="HY116" s="41"/>
      <c r="HZ116" s="41"/>
      <c r="IA116" s="41"/>
      <c r="IB116" s="41"/>
      <c r="IC116" s="41"/>
      <c r="ID116" s="41"/>
      <c r="IE116" s="41"/>
      <c r="IF116" s="41"/>
      <c r="IG116" s="41"/>
      <c r="IH116" s="41"/>
      <c r="II116" s="41"/>
      <c r="IJ116" s="41"/>
      <c r="IK116" s="41"/>
      <c r="IL116" s="41"/>
      <c r="IM116" s="41"/>
      <c r="IN116" s="41"/>
      <c r="IO116" s="41"/>
      <c r="IP116" s="41"/>
      <c r="IQ116" s="41"/>
      <c r="IR116" s="41"/>
      <c r="IS116" s="41"/>
    </row>
    <row r="117" spans="1:253" s="63" customFormat="1" x14ac:dyDescent="0.25">
      <c r="A117" s="86" t="s">
        <v>882</v>
      </c>
      <c r="B117" s="86">
        <v>4</v>
      </c>
      <c r="C117" s="86" t="s">
        <v>437</v>
      </c>
      <c r="D117" s="160" t="s">
        <v>438</v>
      </c>
      <c r="E117" s="87">
        <v>57.51</v>
      </c>
      <c r="F117" s="88">
        <v>87</v>
      </c>
      <c r="G117" s="88">
        <v>99.95</v>
      </c>
      <c r="H117" s="89">
        <v>216000</v>
      </c>
      <c r="I117" s="90"/>
      <c r="J117" s="91">
        <f t="shared" si="8"/>
        <v>86.956499999999991</v>
      </c>
      <c r="K117" s="91">
        <v>86.956499999999991</v>
      </c>
      <c r="L117" s="86"/>
      <c r="M117" s="86"/>
      <c r="N117" s="86"/>
      <c r="O117" s="86"/>
      <c r="P117" s="92"/>
      <c r="Q117" s="86"/>
      <c r="R117" s="86"/>
      <c r="S117" s="86"/>
      <c r="T117" s="86"/>
      <c r="U117" s="86"/>
      <c r="V117" s="86"/>
      <c r="W117" s="86"/>
      <c r="X117" s="86"/>
      <c r="Y117" s="86"/>
      <c r="Z117" s="86"/>
      <c r="AA117" s="86"/>
      <c r="AB117" s="86"/>
      <c r="AC117" s="86"/>
      <c r="AD117" s="86"/>
      <c r="AE117" s="86"/>
      <c r="AF117" s="86"/>
      <c r="AG117" s="86"/>
      <c r="AH117" s="86"/>
      <c r="AI117" s="86"/>
      <c r="AJ117" s="86"/>
      <c r="AK117" s="86"/>
      <c r="AL117" s="86"/>
      <c r="AM117" s="86"/>
      <c r="AN117" s="86"/>
      <c r="AO117" s="86"/>
      <c r="AP117" s="86"/>
      <c r="AQ117" s="86"/>
      <c r="AR117" s="86"/>
      <c r="AS117" s="86"/>
      <c r="AT117" s="86"/>
      <c r="AU117" s="86"/>
      <c r="AV117" s="86"/>
      <c r="AW117" s="86"/>
      <c r="AX117" s="86"/>
      <c r="AY117" s="86"/>
      <c r="AZ117" s="86"/>
      <c r="BA117" s="86"/>
      <c r="BB117" s="86"/>
      <c r="BC117" s="86"/>
      <c r="BD117" s="86"/>
      <c r="BE117" s="86"/>
      <c r="BF117" s="86"/>
      <c r="BG117" s="86"/>
      <c r="BH117" s="86"/>
      <c r="BI117" s="86"/>
      <c r="BJ117" s="86"/>
      <c r="BK117" s="86"/>
      <c r="BL117" s="86"/>
      <c r="BM117" s="86"/>
      <c r="BN117" s="86"/>
      <c r="BO117" s="86"/>
      <c r="BP117" s="86"/>
      <c r="BQ117" s="86"/>
      <c r="BR117" s="86"/>
      <c r="BS117" s="86"/>
      <c r="BT117" s="86"/>
      <c r="BU117" s="86"/>
      <c r="BV117" s="86"/>
      <c r="BW117" s="86"/>
      <c r="BX117" s="86"/>
      <c r="BY117" s="86"/>
      <c r="BZ117" s="86"/>
      <c r="CA117" s="86"/>
      <c r="CB117" s="86"/>
      <c r="CC117" s="86"/>
      <c r="CD117" s="86"/>
      <c r="CE117" s="86"/>
      <c r="CF117" s="86"/>
      <c r="CG117" s="86"/>
      <c r="CH117" s="86"/>
      <c r="CI117" s="86"/>
      <c r="CJ117" s="86"/>
      <c r="CK117" s="86"/>
      <c r="CL117" s="86"/>
      <c r="CM117" s="86"/>
      <c r="CN117" s="86"/>
      <c r="CO117" s="86"/>
      <c r="CP117" s="86"/>
      <c r="CQ117" s="86"/>
      <c r="CR117" s="86"/>
      <c r="CS117" s="86"/>
      <c r="CT117" s="86"/>
      <c r="CU117" s="86"/>
      <c r="CV117" s="86"/>
      <c r="CW117" s="86"/>
      <c r="CX117" s="86"/>
      <c r="CY117" s="86"/>
      <c r="CZ117" s="86"/>
      <c r="DA117" s="86"/>
      <c r="DB117" s="86"/>
      <c r="DC117" s="86"/>
      <c r="DD117" s="86"/>
      <c r="DE117" s="86"/>
      <c r="DF117" s="86"/>
      <c r="DG117" s="86"/>
      <c r="DH117" s="86"/>
      <c r="DI117" s="86"/>
      <c r="DJ117" s="86"/>
      <c r="DK117" s="86"/>
      <c r="DL117" s="86"/>
      <c r="DM117" s="86"/>
      <c r="DN117" s="86"/>
      <c r="DO117" s="86"/>
      <c r="DP117" s="86"/>
      <c r="DQ117" s="86"/>
      <c r="DR117" s="86"/>
      <c r="DS117" s="86"/>
      <c r="DT117" s="86"/>
      <c r="DU117" s="86"/>
      <c r="DV117" s="86"/>
      <c r="DW117" s="86"/>
      <c r="DX117" s="86"/>
      <c r="DY117" s="86"/>
      <c r="DZ117" s="86"/>
      <c r="EA117" s="86"/>
      <c r="EB117" s="86"/>
      <c r="EC117" s="86"/>
      <c r="ED117" s="86"/>
      <c r="EE117" s="86"/>
      <c r="EF117" s="86"/>
      <c r="EG117" s="86"/>
      <c r="EH117" s="86"/>
      <c r="EI117" s="86"/>
      <c r="EJ117" s="86"/>
      <c r="EK117" s="86"/>
      <c r="EL117" s="86"/>
      <c r="EM117" s="86"/>
      <c r="EN117" s="86"/>
      <c r="EO117" s="86"/>
      <c r="EP117" s="86"/>
      <c r="EQ117" s="86"/>
      <c r="ER117" s="86"/>
      <c r="ES117" s="86"/>
      <c r="ET117" s="86"/>
      <c r="EU117" s="86"/>
      <c r="EV117" s="86"/>
      <c r="EW117" s="86"/>
      <c r="EX117" s="86"/>
      <c r="EY117" s="86"/>
      <c r="EZ117" s="86"/>
      <c r="FA117" s="86"/>
      <c r="FB117" s="86"/>
      <c r="FC117" s="86"/>
      <c r="FD117" s="86"/>
      <c r="FE117" s="86"/>
      <c r="FF117" s="86"/>
      <c r="FG117" s="86"/>
      <c r="FH117" s="86"/>
      <c r="FI117" s="86"/>
      <c r="FJ117" s="86"/>
      <c r="FK117" s="86"/>
      <c r="FL117" s="86"/>
      <c r="FM117" s="86"/>
      <c r="FN117" s="86"/>
      <c r="FO117" s="86"/>
      <c r="FP117" s="86"/>
      <c r="FQ117" s="86"/>
      <c r="FR117" s="86"/>
      <c r="FS117" s="86"/>
      <c r="FT117" s="86"/>
      <c r="FU117" s="86"/>
      <c r="FV117" s="86"/>
      <c r="FW117" s="86"/>
      <c r="FX117" s="86"/>
      <c r="FY117" s="86"/>
      <c r="FZ117" s="86"/>
      <c r="GA117" s="86"/>
      <c r="GB117" s="86"/>
      <c r="GC117" s="86"/>
      <c r="GD117" s="86"/>
      <c r="GE117" s="86"/>
      <c r="GF117" s="86"/>
      <c r="GG117" s="86"/>
      <c r="GH117" s="86"/>
      <c r="GI117" s="86"/>
      <c r="GJ117" s="86"/>
      <c r="GK117" s="86"/>
      <c r="GL117" s="86"/>
      <c r="GM117" s="86"/>
      <c r="GN117" s="86"/>
      <c r="GO117" s="86"/>
      <c r="GP117" s="86"/>
      <c r="GQ117" s="86"/>
      <c r="GR117" s="86"/>
      <c r="GS117" s="86"/>
      <c r="GT117" s="86"/>
      <c r="GU117" s="86"/>
      <c r="GV117" s="86"/>
      <c r="GW117" s="86"/>
      <c r="GX117" s="86"/>
      <c r="GY117" s="86"/>
      <c r="GZ117" s="86"/>
      <c r="HA117" s="86"/>
      <c r="HB117" s="86"/>
      <c r="HC117" s="86"/>
      <c r="HD117" s="86"/>
      <c r="HE117" s="86"/>
      <c r="HF117" s="86"/>
      <c r="HG117" s="86"/>
      <c r="HH117" s="86"/>
      <c r="HI117" s="86"/>
      <c r="HJ117" s="86"/>
      <c r="HK117" s="86"/>
      <c r="HL117" s="86"/>
      <c r="HM117" s="86"/>
      <c r="HN117" s="86"/>
      <c r="HO117" s="86"/>
      <c r="HP117" s="86"/>
      <c r="HQ117" s="86"/>
      <c r="HR117" s="86"/>
      <c r="HS117" s="86"/>
      <c r="HT117" s="86"/>
      <c r="HU117" s="86"/>
      <c r="HV117" s="86"/>
      <c r="HW117" s="86"/>
      <c r="HX117" s="86"/>
      <c r="HY117" s="86"/>
      <c r="HZ117" s="86"/>
      <c r="IA117" s="86"/>
      <c r="IB117" s="86"/>
      <c r="IC117" s="86"/>
      <c r="ID117" s="86"/>
      <c r="IE117" s="86"/>
      <c r="IF117" s="86"/>
      <c r="IG117" s="86"/>
      <c r="IH117" s="86"/>
      <c r="II117" s="86"/>
      <c r="IJ117" s="86"/>
      <c r="IK117" s="86"/>
      <c r="IL117" s="86"/>
      <c r="IM117" s="86"/>
      <c r="IN117" s="86"/>
      <c r="IO117" s="86"/>
      <c r="IP117" s="86"/>
      <c r="IQ117" s="86"/>
      <c r="IR117" s="86"/>
      <c r="IS117" s="86"/>
    </row>
    <row r="118" spans="1:253" s="63" customFormat="1" x14ac:dyDescent="0.25">
      <c r="A118" s="50" t="s">
        <v>220</v>
      </c>
      <c r="B118" s="50">
        <v>1</v>
      </c>
      <c r="C118" s="50" t="s">
        <v>65</v>
      </c>
      <c r="D118" s="155" t="s">
        <v>332</v>
      </c>
      <c r="E118" s="83">
        <v>1.98</v>
      </c>
      <c r="F118" s="39">
        <v>81</v>
      </c>
      <c r="G118" s="39">
        <v>99.84</v>
      </c>
      <c r="H118" s="40">
        <v>1095626</v>
      </c>
      <c r="I118" s="84"/>
      <c r="J118" s="53">
        <f t="shared" si="8"/>
        <v>80.870400000000004</v>
      </c>
      <c r="K118" s="53">
        <v>80.870400000000004</v>
      </c>
      <c r="L118" s="50"/>
      <c r="M118" s="50"/>
      <c r="N118" s="50"/>
      <c r="O118" s="50"/>
      <c r="P118" s="85"/>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c r="BQ118" s="50"/>
      <c r="BR118" s="50"/>
      <c r="BS118" s="50"/>
      <c r="BT118" s="50"/>
      <c r="BU118" s="50"/>
      <c r="BV118" s="50"/>
      <c r="BW118" s="50"/>
      <c r="BX118" s="50"/>
      <c r="BY118" s="50"/>
      <c r="BZ118" s="50"/>
      <c r="CA118" s="50"/>
      <c r="CB118" s="50"/>
      <c r="CC118" s="50"/>
      <c r="CD118" s="50"/>
      <c r="CE118" s="50"/>
      <c r="CF118" s="50"/>
      <c r="CG118" s="50"/>
      <c r="CH118" s="50"/>
      <c r="CI118" s="50"/>
      <c r="CJ118" s="50"/>
      <c r="CK118" s="50"/>
      <c r="CL118" s="50"/>
      <c r="CM118" s="50"/>
      <c r="CN118" s="50"/>
      <c r="CO118" s="50"/>
      <c r="CP118" s="50"/>
      <c r="CQ118" s="50"/>
      <c r="CR118" s="50"/>
      <c r="CS118" s="50"/>
      <c r="CT118" s="50"/>
      <c r="CU118" s="50"/>
      <c r="CV118" s="50"/>
      <c r="CW118" s="50"/>
      <c r="CX118" s="50"/>
      <c r="CY118" s="50"/>
      <c r="CZ118" s="50"/>
      <c r="DA118" s="50"/>
      <c r="DB118" s="50"/>
      <c r="DC118" s="50"/>
      <c r="DD118" s="50"/>
      <c r="DE118" s="50"/>
      <c r="DF118" s="50"/>
      <c r="DG118" s="50"/>
      <c r="DH118" s="50"/>
      <c r="DI118" s="50"/>
      <c r="DJ118" s="50"/>
      <c r="DK118" s="50"/>
      <c r="DL118" s="50"/>
      <c r="DM118" s="50"/>
      <c r="DN118" s="50"/>
      <c r="DO118" s="50"/>
      <c r="DP118" s="50"/>
      <c r="DQ118" s="50"/>
      <c r="DR118" s="50"/>
      <c r="DS118" s="50"/>
      <c r="DT118" s="50"/>
      <c r="DU118" s="50"/>
      <c r="DV118" s="50"/>
      <c r="DW118" s="50"/>
      <c r="DX118" s="50"/>
      <c r="DY118" s="50"/>
      <c r="DZ118" s="50"/>
      <c r="EA118" s="50"/>
      <c r="EB118" s="50"/>
      <c r="EC118" s="50"/>
      <c r="ED118" s="50"/>
      <c r="EE118" s="50"/>
      <c r="EF118" s="50"/>
      <c r="EG118" s="50"/>
      <c r="EH118" s="50"/>
      <c r="EI118" s="50"/>
      <c r="EJ118" s="50"/>
      <c r="EK118" s="50"/>
      <c r="EL118" s="50"/>
      <c r="EM118" s="50"/>
      <c r="EN118" s="50"/>
      <c r="EO118" s="50"/>
      <c r="EP118" s="50"/>
      <c r="EQ118" s="50"/>
      <c r="ER118" s="50"/>
      <c r="ES118" s="50"/>
      <c r="ET118" s="50"/>
      <c r="EU118" s="50"/>
      <c r="EV118" s="50"/>
      <c r="EW118" s="50"/>
      <c r="EX118" s="50"/>
      <c r="EY118" s="50"/>
      <c r="EZ118" s="50"/>
      <c r="FA118" s="50"/>
      <c r="FB118" s="50"/>
      <c r="FC118" s="50"/>
      <c r="FD118" s="50"/>
      <c r="FE118" s="50"/>
      <c r="FF118" s="50"/>
      <c r="FG118" s="50"/>
      <c r="FH118" s="50"/>
      <c r="FI118" s="50"/>
      <c r="FJ118" s="50"/>
      <c r="FK118" s="50"/>
      <c r="FL118" s="50"/>
      <c r="FM118" s="50"/>
      <c r="FN118" s="50"/>
      <c r="FO118" s="50"/>
      <c r="FP118" s="50"/>
      <c r="FQ118" s="50"/>
      <c r="FR118" s="50"/>
      <c r="FS118" s="50"/>
      <c r="FT118" s="50"/>
      <c r="FU118" s="50"/>
      <c r="FV118" s="50"/>
      <c r="FW118" s="50"/>
      <c r="FX118" s="50"/>
      <c r="FY118" s="50"/>
      <c r="FZ118" s="50"/>
      <c r="GA118" s="50"/>
      <c r="GB118" s="50"/>
      <c r="GC118" s="50"/>
      <c r="GD118" s="50"/>
      <c r="GE118" s="50"/>
      <c r="GF118" s="50"/>
      <c r="GG118" s="50"/>
      <c r="GH118" s="50"/>
      <c r="GI118" s="50"/>
      <c r="GJ118" s="50"/>
      <c r="GK118" s="50"/>
      <c r="GL118" s="50"/>
      <c r="GM118" s="50"/>
      <c r="GN118" s="50"/>
      <c r="GO118" s="50"/>
      <c r="GP118" s="50"/>
      <c r="GQ118" s="50"/>
      <c r="GR118" s="50"/>
      <c r="GS118" s="50"/>
      <c r="GT118" s="50"/>
      <c r="GU118" s="50"/>
      <c r="GV118" s="50"/>
      <c r="GW118" s="50"/>
      <c r="GX118" s="50"/>
      <c r="GY118" s="50"/>
      <c r="GZ118" s="50"/>
      <c r="HA118" s="50"/>
      <c r="HB118" s="50"/>
      <c r="HC118" s="50"/>
      <c r="HD118" s="50"/>
      <c r="HE118" s="50"/>
      <c r="HF118" s="50"/>
      <c r="HG118" s="50"/>
      <c r="HH118" s="50"/>
      <c r="HI118" s="50"/>
      <c r="HJ118" s="50"/>
      <c r="HK118" s="50"/>
      <c r="HL118" s="50"/>
      <c r="HM118" s="50"/>
      <c r="HN118" s="50"/>
      <c r="HO118" s="50"/>
      <c r="HP118" s="50"/>
      <c r="HQ118" s="50"/>
      <c r="HR118" s="50"/>
      <c r="HS118" s="50"/>
      <c r="HT118" s="50"/>
      <c r="HU118" s="50"/>
      <c r="HV118" s="50"/>
      <c r="HW118" s="50"/>
      <c r="HX118" s="50"/>
      <c r="HY118" s="50"/>
      <c r="HZ118" s="50"/>
      <c r="IA118" s="50"/>
      <c r="IB118" s="50"/>
      <c r="IC118" s="50"/>
      <c r="ID118" s="50"/>
      <c r="IE118" s="50"/>
      <c r="IF118" s="50"/>
      <c r="IG118" s="50"/>
      <c r="IH118" s="50"/>
      <c r="II118" s="50"/>
      <c r="IJ118" s="50"/>
      <c r="IK118" s="50"/>
      <c r="IL118" s="50"/>
      <c r="IM118" s="50"/>
      <c r="IN118" s="50"/>
      <c r="IO118" s="50"/>
      <c r="IP118" s="50"/>
      <c r="IQ118" s="50"/>
      <c r="IR118" s="50"/>
      <c r="IS118" s="50"/>
    </row>
    <row r="119" spans="1:253" s="134" customFormat="1" x14ac:dyDescent="0.25">
      <c r="A119" s="41" t="s">
        <v>512</v>
      </c>
      <c r="B119" s="41">
        <v>2</v>
      </c>
      <c r="C119" s="41" t="s">
        <v>13</v>
      </c>
      <c r="D119" s="159" t="s">
        <v>275</v>
      </c>
      <c r="E119" s="77">
        <v>6.67</v>
      </c>
      <c r="F119" s="78">
        <v>81</v>
      </c>
      <c r="G119" s="78">
        <v>98.86</v>
      </c>
      <c r="H119" s="173">
        <v>401769.91150442476</v>
      </c>
      <c r="I119" s="80"/>
      <c r="J119" s="81">
        <f t="shared" si="8"/>
        <v>80.076599999999999</v>
      </c>
      <c r="K119" s="81">
        <v>80.076599999999999</v>
      </c>
      <c r="L119" s="41"/>
      <c r="M119" s="41"/>
      <c r="N119" s="41"/>
      <c r="O119" s="41"/>
      <c r="P119" s="82"/>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c r="BF119" s="41"/>
      <c r="BG119" s="41"/>
      <c r="BH119" s="41"/>
      <c r="BI119" s="41"/>
      <c r="BJ119" s="41"/>
      <c r="BK119" s="41"/>
      <c r="BL119" s="41"/>
      <c r="BM119" s="41"/>
      <c r="BN119" s="41"/>
      <c r="BO119" s="41"/>
      <c r="BP119" s="41"/>
      <c r="BQ119" s="41"/>
      <c r="BR119" s="41"/>
      <c r="BS119" s="41"/>
      <c r="BT119" s="41"/>
      <c r="BU119" s="41"/>
      <c r="BV119" s="41"/>
      <c r="BW119" s="41"/>
      <c r="BX119" s="41"/>
      <c r="BY119" s="41"/>
      <c r="BZ119" s="41"/>
      <c r="CA119" s="41"/>
      <c r="CB119" s="41"/>
      <c r="CC119" s="41"/>
      <c r="CD119" s="41"/>
      <c r="CE119" s="41"/>
      <c r="CF119" s="41"/>
      <c r="CG119" s="41"/>
      <c r="CH119" s="41"/>
      <c r="CI119" s="41"/>
      <c r="CJ119" s="41"/>
      <c r="CK119" s="41"/>
      <c r="CL119" s="41"/>
      <c r="CM119" s="41"/>
      <c r="CN119" s="41"/>
      <c r="CO119" s="41"/>
      <c r="CP119" s="41"/>
      <c r="CQ119" s="41"/>
      <c r="CR119" s="41"/>
      <c r="CS119" s="41"/>
      <c r="CT119" s="41"/>
      <c r="CU119" s="41"/>
      <c r="CV119" s="41"/>
      <c r="CW119" s="41"/>
      <c r="CX119" s="41"/>
      <c r="CY119" s="41"/>
      <c r="CZ119" s="41"/>
      <c r="DA119" s="41"/>
      <c r="DB119" s="41"/>
      <c r="DC119" s="41"/>
      <c r="DD119" s="41"/>
      <c r="DE119" s="41"/>
      <c r="DF119" s="41"/>
      <c r="DG119" s="41"/>
      <c r="DH119" s="41"/>
      <c r="DI119" s="41"/>
      <c r="DJ119" s="41"/>
      <c r="DK119" s="41"/>
      <c r="DL119" s="41"/>
      <c r="DM119" s="41"/>
      <c r="DN119" s="41"/>
      <c r="DO119" s="41"/>
      <c r="DP119" s="41"/>
      <c r="DQ119" s="41"/>
      <c r="DR119" s="41"/>
      <c r="DS119" s="41"/>
      <c r="DT119" s="41"/>
      <c r="DU119" s="41"/>
      <c r="DV119" s="41"/>
      <c r="DW119" s="41"/>
      <c r="DX119" s="41"/>
      <c r="DY119" s="41"/>
      <c r="DZ119" s="41"/>
      <c r="EA119" s="41"/>
      <c r="EB119" s="41"/>
      <c r="EC119" s="41"/>
      <c r="ED119" s="41"/>
      <c r="EE119" s="41"/>
      <c r="EF119" s="41"/>
      <c r="EG119" s="41"/>
      <c r="EH119" s="41"/>
      <c r="EI119" s="41"/>
      <c r="EJ119" s="41"/>
      <c r="EK119" s="41"/>
      <c r="EL119" s="41"/>
      <c r="EM119" s="41"/>
      <c r="EN119" s="41"/>
      <c r="EO119" s="41"/>
      <c r="EP119" s="41"/>
      <c r="EQ119" s="41"/>
      <c r="ER119" s="41"/>
      <c r="ES119" s="41"/>
      <c r="ET119" s="41"/>
      <c r="EU119" s="41"/>
      <c r="EV119" s="41"/>
      <c r="EW119" s="41"/>
      <c r="EX119" s="41"/>
      <c r="EY119" s="41"/>
      <c r="EZ119" s="41"/>
      <c r="FA119" s="41"/>
      <c r="FB119" s="41"/>
      <c r="FC119" s="41"/>
      <c r="FD119" s="41"/>
      <c r="FE119" s="41"/>
      <c r="FF119" s="41"/>
      <c r="FG119" s="41"/>
      <c r="FH119" s="41"/>
      <c r="FI119" s="41"/>
      <c r="FJ119" s="41"/>
      <c r="FK119" s="41"/>
      <c r="FL119" s="41"/>
      <c r="FM119" s="41"/>
      <c r="FN119" s="41"/>
      <c r="FO119" s="41"/>
      <c r="FP119" s="41"/>
      <c r="FQ119" s="41"/>
      <c r="FR119" s="41"/>
      <c r="FS119" s="41"/>
      <c r="FT119" s="41"/>
      <c r="FU119" s="41"/>
      <c r="FV119" s="41"/>
      <c r="FW119" s="41"/>
      <c r="FX119" s="41"/>
      <c r="FY119" s="41"/>
      <c r="FZ119" s="41"/>
      <c r="GA119" s="41"/>
      <c r="GB119" s="41"/>
      <c r="GC119" s="41"/>
      <c r="GD119" s="41"/>
      <c r="GE119" s="41"/>
      <c r="GF119" s="41"/>
      <c r="GG119" s="41"/>
      <c r="GH119" s="41"/>
      <c r="GI119" s="41"/>
      <c r="GJ119" s="41"/>
      <c r="GK119" s="41"/>
      <c r="GL119" s="41"/>
      <c r="GM119" s="41"/>
      <c r="GN119" s="41"/>
      <c r="GO119" s="41"/>
      <c r="GP119" s="41"/>
      <c r="GQ119" s="41"/>
      <c r="GR119" s="41"/>
      <c r="GS119" s="41"/>
      <c r="GT119" s="41"/>
      <c r="GU119" s="41"/>
      <c r="GV119" s="41"/>
      <c r="GW119" s="41"/>
      <c r="GX119" s="41"/>
      <c r="GY119" s="41"/>
      <c r="GZ119" s="41"/>
      <c r="HA119" s="41"/>
      <c r="HB119" s="41"/>
      <c r="HC119" s="41"/>
      <c r="HD119" s="41"/>
      <c r="HE119" s="41"/>
      <c r="HF119" s="41"/>
      <c r="HG119" s="41"/>
      <c r="HH119" s="41"/>
      <c r="HI119" s="41"/>
      <c r="HJ119" s="41"/>
      <c r="HK119" s="41"/>
      <c r="HL119" s="41"/>
      <c r="HM119" s="41"/>
      <c r="HN119" s="41"/>
      <c r="HO119" s="41"/>
      <c r="HP119" s="41"/>
      <c r="HQ119" s="41"/>
      <c r="HR119" s="41"/>
      <c r="HS119" s="41"/>
      <c r="HT119" s="41"/>
      <c r="HU119" s="41"/>
      <c r="HV119" s="41"/>
      <c r="HW119" s="41"/>
      <c r="HX119" s="41"/>
      <c r="HY119" s="41"/>
      <c r="HZ119" s="41"/>
      <c r="IA119" s="41"/>
      <c r="IB119" s="41"/>
      <c r="IC119" s="41"/>
      <c r="ID119" s="41"/>
      <c r="IE119" s="41"/>
      <c r="IF119" s="41"/>
      <c r="IG119" s="41"/>
      <c r="IH119" s="41"/>
      <c r="II119" s="41"/>
      <c r="IJ119" s="41"/>
      <c r="IK119" s="41"/>
      <c r="IL119" s="41"/>
      <c r="IM119" s="41"/>
      <c r="IN119" s="41"/>
      <c r="IO119" s="41"/>
      <c r="IP119" s="41"/>
      <c r="IQ119" s="41"/>
      <c r="IR119" s="41"/>
      <c r="IS119" s="41"/>
    </row>
    <row r="120" spans="1:253" s="41" customFormat="1" x14ac:dyDescent="0.25">
      <c r="A120" s="139" t="s">
        <v>883</v>
      </c>
      <c r="B120" s="139">
        <v>1</v>
      </c>
      <c r="C120" s="50"/>
      <c r="D120" s="155" t="s">
        <v>401</v>
      </c>
      <c r="E120" s="141">
        <v>2.75</v>
      </c>
      <c r="F120" s="142">
        <v>99</v>
      </c>
      <c r="G120" s="142">
        <v>93.06</v>
      </c>
      <c r="H120" s="143">
        <v>13000</v>
      </c>
      <c r="I120" s="84"/>
      <c r="J120" s="144">
        <f t="shared" si="8"/>
        <v>92.129400000000004</v>
      </c>
      <c r="K120" s="144">
        <v>92.129400000000004</v>
      </c>
      <c r="L120" s="50"/>
      <c r="M120" s="50" t="s">
        <v>400</v>
      </c>
      <c r="N120" s="50"/>
      <c r="O120" s="50"/>
      <c r="P120" s="85"/>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50"/>
      <c r="BI120" s="50"/>
      <c r="BJ120" s="50"/>
      <c r="BK120" s="50"/>
      <c r="BL120" s="50"/>
      <c r="BM120" s="50"/>
      <c r="BN120" s="50"/>
      <c r="BO120" s="50"/>
      <c r="BP120" s="50"/>
      <c r="BQ120" s="50"/>
      <c r="BR120" s="50"/>
      <c r="BS120" s="50"/>
      <c r="BT120" s="50"/>
      <c r="BU120" s="50"/>
      <c r="BV120" s="50"/>
      <c r="BW120" s="50"/>
      <c r="BX120" s="50"/>
      <c r="BY120" s="50"/>
      <c r="BZ120" s="50"/>
      <c r="CA120" s="50"/>
      <c r="CB120" s="50"/>
      <c r="CC120" s="50"/>
      <c r="CD120" s="50"/>
      <c r="CE120" s="50"/>
      <c r="CF120" s="50"/>
      <c r="CG120" s="50"/>
      <c r="CH120" s="50"/>
      <c r="CI120" s="50"/>
      <c r="CJ120" s="50"/>
      <c r="CK120" s="50"/>
      <c r="CL120" s="50"/>
      <c r="CM120" s="50"/>
      <c r="CN120" s="50"/>
      <c r="CO120" s="50"/>
      <c r="CP120" s="50"/>
      <c r="CQ120" s="50"/>
      <c r="CR120" s="50"/>
      <c r="CS120" s="50"/>
      <c r="CT120" s="50"/>
      <c r="CU120" s="50"/>
      <c r="CV120" s="50"/>
      <c r="CW120" s="50"/>
      <c r="CX120" s="50"/>
      <c r="CY120" s="50"/>
      <c r="CZ120" s="50"/>
      <c r="DA120" s="50"/>
      <c r="DB120" s="50"/>
      <c r="DC120" s="50"/>
      <c r="DD120" s="50"/>
      <c r="DE120" s="50"/>
      <c r="DF120" s="50"/>
      <c r="DG120" s="50"/>
      <c r="DH120" s="50"/>
      <c r="DI120" s="50"/>
      <c r="DJ120" s="50"/>
      <c r="DK120" s="50"/>
      <c r="DL120" s="50"/>
      <c r="DM120" s="50"/>
      <c r="DN120" s="50"/>
      <c r="DO120" s="50"/>
      <c r="DP120" s="50"/>
      <c r="DQ120" s="50"/>
      <c r="DR120" s="50"/>
      <c r="DS120" s="50"/>
      <c r="DT120" s="50"/>
      <c r="DU120" s="50"/>
      <c r="DV120" s="50"/>
      <c r="DW120" s="50"/>
      <c r="DX120" s="50"/>
      <c r="DY120" s="50"/>
      <c r="DZ120" s="50"/>
      <c r="EA120" s="50"/>
      <c r="EB120" s="50"/>
      <c r="EC120" s="50"/>
      <c r="ED120" s="50"/>
      <c r="EE120" s="50"/>
      <c r="EF120" s="50"/>
      <c r="EG120" s="50"/>
      <c r="EH120" s="50"/>
      <c r="EI120" s="50"/>
      <c r="EJ120" s="50"/>
      <c r="EK120" s="50"/>
      <c r="EL120" s="50"/>
      <c r="EM120" s="50"/>
      <c r="EN120" s="50"/>
      <c r="EO120" s="50"/>
      <c r="EP120" s="50"/>
      <c r="EQ120" s="50"/>
      <c r="ER120" s="50"/>
      <c r="ES120" s="50"/>
      <c r="ET120" s="50"/>
      <c r="EU120" s="50"/>
      <c r="EV120" s="50"/>
      <c r="EW120" s="50"/>
      <c r="EX120" s="50"/>
      <c r="EY120" s="50"/>
      <c r="EZ120" s="50"/>
      <c r="FA120" s="50"/>
      <c r="FB120" s="50"/>
      <c r="FC120" s="50"/>
      <c r="FD120" s="50"/>
      <c r="FE120" s="50"/>
      <c r="FF120" s="50"/>
      <c r="FG120" s="50"/>
      <c r="FH120" s="50"/>
      <c r="FI120" s="50"/>
      <c r="FJ120" s="50"/>
      <c r="FK120" s="50"/>
      <c r="FL120" s="50"/>
      <c r="FM120" s="50"/>
      <c r="FN120" s="50"/>
      <c r="FO120" s="50"/>
      <c r="FP120" s="50"/>
      <c r="FQ120" s="50"/>
      <c r="FR120" s="50"/>
      <c r="FS120" s="50"/>
      <c r="FT120" s="50"/>
      <c r="FU120" s="50"/>
      <c r="FV120" s="50"/>
      <c r="FW120" s="50"/>
      <c r="FX120" s="50"/>
      <c r="FY120" s="50"/>
      <c r="FZ120" s="50"/>
      <c r="GA120" s="50"/>
      <c r="GB120" s="50"/>
      <c r="GC120" s="50"/>
      <c r="GD120" s="50"/>
      <c r="GE120" s="50"/>
      <c r="GF120" s="50"/>
      <c r="GG120" s="50"/>
      <c r="GH120" s="50"/>
      <c r="GI120" s="50"/>
      <c r="GJ120" s="50"/>
      <c r="GK120" s="50"/>
      <c r="GL120" s="50"/>
      <c r="GM120" s="50"/>
      <c r="GN120" s="50"/>
      <c r="GO120" s="50"/>
      <c r="GP120" s="50"/>
      <c r="GQ120" s="50"/>
      <c r="GR120" s="50"/>
      <c r="GS120" s="50"/>
      <c r="GT120" s="50"/>
      <c r="GU120" s="50"/>
      <c r="GV120" s="50"/>
      <c r="GW120" s="50"/>
      <c r="GX120" s="50"/>
      <c r="GY120" s="50"/>
      <c r="GZ120" s="50"/>
      <c r="HA120" s="50"/>
      <c r="HB120" s="50"/>
      <c r="HC120" s="50"/>
      <c r="HD120" s="50"/>
      <c r="HE120" s="50"/>
      <c r="HF120" s="50"/>
      <c r="HG120" s="50"/>
      <c r="HH120" s="50"/>
      <c r="HI120" s="50"/>
      <c r="HJ120" s="50"/>
      <c r="HK120" s="50"/>
      <c r="HL120" s="50"/>
      <c r="HM120" s="50"/>
      <c r="HN120" s="50"/>
      <c r="HO120" s="50"/>
      <c r="HP120" s="50"/>
      <c r="HQ120" s="50"/>
      <c r="HR120" s="50"/>
      <c r="HS120" s="50"/>
      <c r="HT120" s="50"/>
      <c r="HU120" s="50"/>
      <c r="HV120" s="50"/>
      <c r="HW120" s="50"/>
      <c r="HX120" s="50"/>
      <c r="HY120" s="50"/>
      <c r="HZ120" s="50"/>
      <c r="IA120" s="50"/>
      <c r="IB120" s="50"/>
      <c r="IC120" s="50"/>
      <c r="ID120" s="50"/>
      <c r="IE120" s="50"/>
      <c r="IF120" s="50"/>
      <c r="IG120" s="50"/>
      <c r="IH120" s="50"/>
      <c r="II120" s="50"/>
      <c r="IJ120" s="50"/>
      <c r="IK120" s="50"/>
      <c r="IL120" s="50"/>
      <c r="IM120" s="50"/>
      <c r="IN120" s="50"/>
      <c r="IO120" s="50"/>
      <c r="IP120" s="50"/>
      <c r="IQ120" s="50"/>
      <c r="IR120" s="50"/>
      <c r="IS120" s="50"/>
    </row>
    <row r="121" spans="1:253" x14ac:dyDescent="0.25">
      <c r="A121" s="41" t="s">
        <v>503</v>
      </c>
      <c r="B121" s="41">
        <v>2</v>
      </c>
      <c r="C121" s="41" t="s">
        <v>95</v>
      </c>
      <c r="D121" s="159" t="s">
        <v>270</v>
      </c>
      <c r="E121" s="77">
        <v>119.25</v>
      </c>
      <c r="F121" s="78">
        <v>88</v>
      </c>
      <c r="G121" s="78">
        <v>99.62</v>
      </c>
      <c r="H121" s="79">
        <v>33000</v>
      </c>
      <c r="I121" s="80"/>
      <c r="J121" s="81">
        <f t="shared" si="8"/>
        <v>87.665600000000012</v>
      </c>
      <c r="K121" s="81">
        <v>87.665600000000012</v>
      </c>
      <c r="L121" s="41"/>
      <c r="M121" s="41"/>
      <c r="N121" s="41"/>
      <c r="O121" s="41"/>
      <c r="P121" s="82"/>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c r="BF121" s="41"/>
      <c r="BG121" s="41"/>
      <c r="BH121" s="41"/>
      <c r="BI121" s="41"/>
      <c r="BJ121" s="41"/>
      <c r="BK121" s="41"/>
      <c r="BL121" s="41"/>
      <c r="BM121" s="41"/>
      <c r="BN121" s="41"/>
      <c r="BO121" s="41"/>
      <c r="BP121" s="41"/>
      <c r="BQ121" s="41"/>
      <c r="BR121" s="41"/>
      <c r="BS121" s="41"/>
      <c r="BT121" s="41"/>
      <c r="BU121" s="41"/>
      <c r="BV121" s="41"/>
      <c r="BW121" s="41"/>
      <c r="BX121" s="41"/>
      <c r="BY121" s="41"/>
      <c r="BZ121" s="41"/>
      <c r="CA121" s="41"/>
      <c r="CB121" s="41"/>
      <c r="CC121" s="41"/>
      <c r="CD121" s="41"/>
      <c r="CE121" s="41"/>
      <c r="CF121" s="41"/>
      <c r="CG121" s="41"/>
      <c r="CH121" s="41"/>
      <c r="CI121" s="41"/>
      <c r="CJ121" s="41"/>
      <c r="CK121" s="41"/>
      <c r="CL121" s="41"/>
      <c r="CM121" s="41"/>
      <c r="CN121" s="41"/>
      <c r="CO121" s="41"/>
      <c r="CP121" s="41"/>
      <c r="CQ121" s="41"/>
      <c r="CR121" s="41"/>
      <c r="CS121" s="41"/>
      <c r="CT121" s="41"/>
      <c r="CU121" s="41"/>
      <c r="CV121" s="41"/>
      <c r="CW121" s="41"/>
      <c r="CX121" s="41"/>
      <c r="CY121" s="41"/>
      <c r="CZ121" s="41"/>
      <c r="DA121" s="41"/>
      <c r="DB121" s="41"/>
      <c r="DC121" s="41"/>
      <c r="DD121" s="41"/>
      <c r="DE121" s="41"/>
      <c r="DF121" s="41"/>
      <c r="DG121" s="41"/>
      <c r="DH121" s="41"/>
      <c r="DI121" s="41"/>
      <c r="DJ121" s="41"/>
      <c r="DK121" s="41"/>
      <c r="DL121" s="41"/>
      <c r="DM121" s="41"/>
      <c r="DN121" s="41"/>
      <c r="DO121" s="41"/>
      <c r="DP121" s="41"/>
      <c r="DQ121" s="41"/>
      <c r="DR121" s="41"/>
      <c r="DS121" s="41"/>
      <c r="DT121" s="41"/>
      <c r="DU121" s="41"/>
      <c r="DV121" s="41"/>
      <c r="DW121" s="41"/>
      <c r="DX121" s="41"/>
      <c r="DY121" s="41"/>
      <c r="DZ121" s="41"/>
      <c r="EA121" s="41"/>
      <c r="EB121" s="41"/>
      <c r="EC121" s="41"/>
      <c r="ED121" s="41"/>
      <c r="EE121" s="41"/>
      <c r="EF121" s="41"/>
      <c r="EG121" s="41"/>
      <c r="EH121" s="41"/>
      <c r="EI121" s="41"/>
      <c r="EJ121" s="41"/>
      <c r="EK121" s="41"/>
      <c r="EL121" s="41"/>
      <c r="EM121" s="41"/>
      <c r="EN121" s="41"/>
      <c r="EO121" s="41"/>
      <c r="EP121" s="41"/>
      <c r="EQ121" s="41"/>
      <c r="ER121" s="41"/>
      <c r="ES121" s="41"/>
      <c r="ET121" s="41"/>
      <c r="EU121" s="41"/>
      <c r="EV121" s="41"/>
      <c r="EW121" s="41"/>
      <c r="EX121" s="41"/>
      <c r="EY121" s="41"/>
      <c r="EZ121" s="41"/>
      <c r="FA121" s="41"/>
      <c r="FB121" s="41"/>
      <c r="FC121" s="41"/>
      <c r="FD121" s="41"/>
      <c r="FE121" s="41"/>
      <c r="FF121" s="41"/>
      <c r="FG121" s="41"/>
      <c r="FH121" s="41"/>
      <c r="FI121" s="41"/>
      <c r="FJ121" s="41"/>
      <c r="FK121" s="41"/>
      <c r="FL121" s="41"/>
      <c r="FM121" s="41"/>
      <c r="FN121" s="41"/>
      <c r="FO121" s="41"/>
      <c r="FP121" s="41"/>
      <c r="FQ121" s="41"/>
      <c r="FR121" s="41"/>
      <c r="FS121" s="41"/>
      <c r="FT121" s="41"/>
      <c r="FU121" s="41"/>
      <c r="FV121" s="41"/>
      <c r="FW121" s="41"/>
      <c r="FX121" s="41"/>
      <c r="FY121" s="41"/>
      <c r="FZ121" s="41"/>
      <c r="GA121" s="41"/>
      <c r="GB121" s="41"/>
      <c r="GC121" s="41"/>
      <c r="GD121" s="41"/>
      <c r="GE121" s="41"/>
      <c r="GF121" s="41"/>
      <c r="GG121" s="41"/>
      <c r="GH121" s="41"/>
      <c r="GI121" s="41"/>
      <c r="GJ121" s="41"/>
      <c r="GK121" s="41"/>
      <c r="GL121" s="41"/>
      <c r="GM121" s="41"/>
      <c r="GN121" s="41"/>
      <c r="GO121" s="41"/>
      <c r="GP121" s="41"/>
      <c r="GQ121" s="41"/>
      <c r="GR121" s="41"/>
      <c r="GS121" s="41"/>
      <c r="GT121" s="41"/>
      <c r="GU121" s="41"/>
      <c r="GV121" s="41"/>
      <c r="GW121" s="41"/>
      <c r="GX121" s="41"/>
      <c r="GY121" s="41"/>
      <c r="GZ121" s="41"/>
      <c r="HA121" s="41"/>
      <c r="HB121" s="41"/>
      <c r="HC121" s="41"/>
      <c r="HD121" s="41"/>
      <c r="HE121" s="41"/>
      <c r="HF121" s="41"/>
      <c r="HG121" s="41"/>
      <c r="HH121" s="41"/>
      <c r="HI121" s="41"/>
      <c r="HJ121" s="41"/>
      <c r="HK121" s="41"/>
      <c r="HL121" s="41"/>
      <c r="HM121" s="41"/>
      <c r="HN121" s="41"/>
      <c r="HO121" s="41"/>
      <c r="HP121" s="41"/>
      <c r="HQ121" s="41"/>
      <c r="HR121" s="41"/>
      <c r="HS121" s="41"/>
      <c r="HT121" s="41"/>
      <c r="HU121" s="41"/>
      <c r="HV121" s="41"/>
      <c r="HW121" s="41"/>
      <c r="HX121" s="41"/>
      <c r="HY121" s="41"/>
      <c r="HZ121" s="41"/>
      <c r="IA121" s="41"/>
      <c r="IB121" s="41"/>
      <c r="IC121" s="41"/>
      <c r="ID121" s="41"/>
      <c r="IE121" s="41"/>
      <c r="IF121" s="41"/>
      <c r="IG121" s="41"/>
      <c r="IH121" s="41"/>
      <c r="II121" s="41"/>
      <c r="IJ121" s="41"/>
      <c r="IK121" s="41"/>
      <c r="IL121" s="41"/>
      <c r="IM121" s="41"/>
      <c r="IN121" s="41"/>
      <c r="IO121" s="41"/>
      <c r="IP121" s="41"/>
      <c r="IQ121" s="41"/>
      <c r="IR121" s="41"/>
      <c r="IS121" s="41"/>
    </row>
    <row r="122" spans="1:253" s="41" customFormat="1" x14ac:dyDescent="0.25">
      <c r="A122" s="50" t="s">
        <v>519</v>
      </c>
      <c r="B122" s="50">
        <v>1</v>
      </c>
      <c r="C122" s="50" t="s">
        <v>452</v>
      </c>
      <c r="D122" s="155" t="s">
        <v>453</v>
      </c>
      <c r="E122" s="51">
        <v>7.1</v>
      </c>
      <c r="F122" s="39">
        <v>91</v>
      </c>
      <c r="G122" s="39">
        <v>95</v>
      </c>
      <c r="H122" s="40">
        <v>140000</v>
      </c>
      <c r="I122" s="84"/>
      <c r="J122" s="53">
        <f t="shared" si="8"/>
        <v>86.45</v>
      </c>
      <c r="K122" s="53">
        <v>86.45</v>
      </c>
      <c r="L122" s="50"/>
      <c r="M122" s="50" t="s">
        <v>145</v>
      </c>
      <c r="N122" s="50" t="s">
        <v>146</v>
      </c>
      <c r="O122" s="50" t="s">
        <v>147</v>
      </c>
      <c r="P122" s="85" t="s">
        <v>420</v>
      </c>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c r="BF122" s="50"/>
      <c r="BG122" s="50"/>
      <c r="BH122" s="50"/>
      <c r="BI122" s="50"/>
      <c r="BJ122" s="50"/>
      <c r="BK122" s="50"/>
      <c r="BL122" s="50"/>
      <c r="BM122" s="50"/>
      <c r="BN122" s="50"/>
      <c r="BO122" s="50"/>
      <c r="BP122" s="50"/>
      <c r="BQ122" s="50"/>
      <c r="BR122" s="50"/>
      <c r="BS122" s="50"/>
      <c r="BT122" s="50"/>
      <c r="BU122" s="50"/>
      <c r="BV122" s="50"/>
      <c r="BW122" s="50"/>
      <c r="BX122" s="50"/>
      <c r="BY122" s="50"/>
      <c r="BZ122" s="50"/>
      <c r="CA122" s="50"/>
      <c r="CB122" s="50"/>
      <c r="CC122" s="50"/>
      <c r="CD122" s="50"/>
      <c r="CE122" s="50"/>
      <c r="CF122" s="50"/>
      <c r="CG122" s="50"/>
      <c r="CH122" s="50"/>
      <c r="CI122" s="50"/>
      <c r="CJ122" s="50"/>
      <c r="CK122" s="50"/>
      <c r="CL122" s="50"/>
      <c r="CM122" s="50"/>
      <c r="CN122" s="50"/>
      <c r="CO122" s="50"/>
      <c r="CP122" s="50"/>
      <c r="CQ122" s="50"/>
      <c r="CR122" s="50"/>
      <c r="CS122" s="50"/>
      <c r="CT122" s="50"/>
      <c r="CU122" s="50"/>
      <c r="CV122" s="50"/>
      <c r="CW122" s="50"/>
      <c r="CX122" s="50"/>
      <c r="CY122" s="50"/>
      <c r="CZ122" s="50"/>
      <c r="DA122" s="50"/>
      <c r="DB122" s="50"/>
      <c r="DC122" s="50"/>
      <c r="DD122" s="50"/>
      <c r="DE122" s="50"/>
      <c r="DF122" s="50"/>
      <c r="DG122" s="50"/>
      <c r="DH122" s="50"/>
      <c r="DI122" s="50"/>
      <c r="DJ122" s="50"/>
      <c r="DK122" s="50"/>
      <c r="DL122" s="50"/>
      <c r="DM122" s="50"/>
      <c r="DN122" s="50"/>
      <c r="DO122" s="50"/>
      <c r="DP122" s="50"/>
      <c r="DQ122" s="50"/>
      <c r="DR122" s="50"/>
      <c r="DS122" s="50"/>
      <c r="DT122" s="50"/>
      <c r="DU122" s="50"/>
      <c r="DV122" s="50"/>
      <c r="DW122" s="50"/>
      <c r="DX122" s="50"/>
      <c r="DY122" s="50"/>
      <c r="DZ122" s="50"/>
      <c r="EA122" s="50"/>
      <c r="EB122" s="50"/>
      <c r="EC122" s="50"/>
      <c r="ED122" s="50"/>
      <c r="EE122" s="50"/>
      <c r="EF122" s="50"/>
      <c r="EG122" s="50"/>
      <c r="EH122" s="50"/>
      <c r="EI122" s="50"/>
      <c r="EJ122" s="50"/>
      <c r="EK122" s="50"/>
      <c r="EL122" s="50"/>
      <c r="EM122" s="50"/>
      <c r="EN122" s="50"/>
      <c r="EO122" s="50"/>
      <c r="EP122" s="50"/>
      <c r="EQ122" s="50"/>
      <c r="ER122" s="50"/>
      <c r="ES122" s="50"/>
      <c r="ET122" s="50"/>
      <c r="EU122" s="50"/>
      <c r="EV122" s="50"/>
      <c r="EW122" s="50"/>
      <c r="EX122" s="50"/>
      <c r="EY122" s="50"/>
      <c r="EZ122" s="50"/>
      <c r="FA122" s="50"/>
      <c r="FB122" s="50"/>
      <c r="FC122" s="50"/>
      <c r="FD122" s="50"/>
      <c r="FE122" s="50"/>
      <c r="FF122" s="50"/>
      <c r="FG122" s="50"/>
      <c r="FH122" s="50"/>
      <c r="FI122" s="50"/>
      <c r="FJ122" s="50"/>
      <c r="FK122" s="50"/>
      <c r="FL122" s="50"/>
      <c r="FM122" s="50"/>
      <c r="FN122" s="50"/>
      <c r="FO122" s="50"/>
      <c r="FP122" s="50"/>
      <c r="FQ122" s="50"/>
      <c r="FR122" s="50"/>
      <c r="FS122" s="50"/>
      <c r="FT122" s="50"/>
      <c r="FU122" s="50"/>
      <c r="FV122" s="50"/>
      <c r="FW122" s="50"/>
      <c r="FX122" s="50"/>
      <c r="FY122" s="50"/>
      <c r="FZ122" s="50"/>
      <c r="GA122" s="50"/>
      <c r="GB122" s="50"/>
      <c r="GC122" s="50"/>
      <c r="GD122" s="50"/>
      <c r="GE122" s="50"/>
      <c r="GF122" s="50"/>
      <c r="GG122" s="50"/>
      <c r="GH122" s="50"/>
      <c r="GI122" s="50"/>
      <c r="GJ122" s="50"/>
      <c r="GK122" s="50"/>
      <c r="GL122" s="50"/>
      <c r="GM122" s="50"/>
      <c r="GN122" s="50"/>
      <c r="GO122" s="50"/>
      <c r="GP122" s="50"/>
      <c r="GQ122" s="50"/>
      <c r="GR122" s="50"/>
      <c r="GS122" s="50"/>
      <c r="GT122" s="50"/>
      <c r="GU122" s="50"/>
      <c r="GV122" s="50"/>
      <c r="GW122" s="50"/>
      <c r="GX122" s="50"/>
      <c r="GY122" s="50"/>
      <c r="GZ122" s="50"/>
      <c r="HA122" s="50"/>
      <c r="HB122" s="50"/>
      <c r="HC122" s="50"/>
      <c r="HD122" s="50"/>
      <c r="HE122" s="50"/>
      <c r="HF122" s="50"/>
      <c r="HG122" s="50"/>
      <c r="HH122" s="50"/>
      <c r="HI122" s="50"/>
      <c r="HJ122" s="50"/>
      <c r="HK122" s="50"/>
      <c r="HL122" s="50"/>
      <c r="HM122" s="50"/>
      <c r="HN122" s="50"/>
      <c r="HO122" s="50"/>
      <c r="HP122" s="50"/>
      <c r="HQ122" s="50"/>
      <c r="HR122" s="50"/>
      <c r="HS122" s="50"/>
      <c r="HT122" s="50"/>
      <c r="HU122" s="50"/>
      <c r="HV122" s="50"/>
      <c r="HW122" s="50"/>
      <c r="HX122" s="50"/>
      <c r="HY122" s="50"/>
      <c r="HZ122" s="50"/>
      <c r="IA122" s="50"/>
      <c r="IB122" s="50"/>
      <c r="IC122" s="50"/>
      <c r="ID122" s="50"/>
      <c r="IE122" s="50"/>
      <c r="IF122" s="50"/>
      <c r="IG122" s="50"/>
      <c r="IH122" s="50"/>
      <c r="II122" s="50"/>
      <c r="IJ122" s="50"/>
      <c r="IK122" s="50"/>
      <c r="IL122" s="50"/>
      <c r="IM122" s="50"/>
      <c r="IN122" s="50"/>
      <c r="IO122" s="50"/>
      <c r="IP122" s="50"/>
      <c r="IQ122" s="50"/>
      <c r="IR122" s="50"/>
      <c r="IS122" s="50"/>
    </row>
    <row r="123" spans="1:253" x14ac:dyDescent="0.25">
      <c r="A123" s="50" t="s">
        <v>884</v>
      </c>
      <c r="B123" s="50">
        <v>1</v>
      </c>
      <c r="C123" s="50" t="s">
        <v>458</v>
      </c>
      <c r="D123" s="155" t="s">
        <v>284</v>
      </c>
      <c r="E123" s="103">
        <v>4.2300000000000004</v>
      </c>
      <c r="F123" s="39">
        <v>93</v>
      </c>
      <c r="G123" s="39">
        <v>97.93</v>
      </c>
      <c r="H123" s="40">
        <v>175000</v>
      </c>
      <c r="J123" s="53">
        <f t="shared" si="8"/>
        <v>91.0749</v>
      </c>
      <c r="K123" s="53">
        <v>88.116643750000009</v>
      </c>
      <c r="M123" s="50" t="s">
        <v>152</v>
      </c>
      <c r="N123" s="50" t="s">
        <v>148</v>
      </c>
      <c r="O123" s="50" t="s">
        <v>384</v>
      </c>
      <c r="P123" s="50" t="s">
        <v>149</v>
      </c>
      <c r="Q123" s="85" t="s">
        <v>150</v>
      </c>
      <c r="R123" s="50" t="s">
        <v>151</v>
      </c>
    </row>
    <row r="124" spans="1:253" x14ac:dyDescent="0.25">
      <c r="A124" s="50" t="s">
        <v>550</v>
      </c>
      <c r="B124" s="50">
        <v>1</v>
      </c>
      <c r="C124" s="50" t="s">
        <v>468</v>
      </c>
      <c r="D124" s="163" t="s">
        <v>467</v>
      </c>
      <c r="E124" s="51">
        <v>2.78</v>
      </c>
      <c r="F124" s="39">
        <v>92</v>
      </c>
      <c r="G124" s="39">
        <v>98.53</v>
      </c>
      <c r="H124" s="40">
        <v>88000</v>
      </c>
      <c r="J124" s="53">
        <f t="shared" si="8"/>
        <v>90.647599999999997</v>
      </c>
      <c r="K124" s="53">
        <v>92.130400000000009</v>
      </c>
      <c r="M124" s="50" t="s">
        <v>158</v>
      </c>
      <c r="N124" s="50" t="s">
        <v>159</v>
      </c>
      <c r="P124" s="85"/>
    </row>
    <row r="125" spans="1:253" x14ac:dyDescent="0.25">
      <c r="A125" s="50" t="s">
        <v>885</v>
      </c>
      <c r="B125" s="50">
        <v>1</v>
      </c>
      <c r="C125" s="50" t="s">
        <v>347</v>
      </c>
      <c r="D125" s="155" t="s">
        <v>348</v>
      </c>
      <c r="E125" s="83">
        <v>5.75</v>
      </c>
      <c r="F125" s="39">
        <v>94</v>
      </c>
      <c r="G125" s="39">
        <v>97.07</v>
      </c>
      <c r="H125" s="40">
        <v>122000</v>
      </c>
      <c r="J125" s="53">
        <f t="shared" si="8"/>
        <v>91.245800000000003</v>
      </c>
      <c r="K125" s="53">
        <v>91.245800000000003</v>
      </c>
      <c r="P125" s="85"/>
    </row>
    <row r="126" spans="1:253" x14ac:dyDescent="0.25">
      <c r="A126" s="50" t="s">
        <v>886</v>
      </c>
      <c r="B126" s="50">
        <v>1</v>
      </c>
      <c r="C126" s="50" t="s">
        <v>474</v>
      </c>
      <c r="D126" s="155" t="s">
        <v>473</v>
      </c>
      <c r="E126" s="51">
        <v>4.3600000000000003</v>
      </c>
      <c r="F126" s="39">
        <v>96</v>
      </c>
      <c r="G126" s="39">
        <v>96.76</v>
      </c>
      <c r="H126" s="40">
        <v>88000</v>
      </c>
      <c r="J126" s="53">
        <f t="shared" si="8"/>
        <v>92.889600000000016</v>
      </c>
      <c r="K126" s="53">
        <v>89.406871428571435</v>
      </c>
      <c r="M126" s="50" t="s">
        <v>189</v>
      </c>
      <c r="P126" s="85"/>
    </row>
    <row r="127" spans="1:253" s="63" customFormat="1" x14ac:dyDescent="0.25">
      <c r="A127" s="50" t="s">
        <v>887</v>
      </c>
      <c r="B127" s="50">
        <v>1</v>
      </c>
      <c r="C127" s="50" t="s">
        <v>477</v>
      </c>
      <c r="D127" s="155" t="s">
        <v>478</v>
      </c>
      <c r="E127" s="51">
        <v>3.27</v>
      </c>
      <c r="F127" s="39">
        <v>94</v>
      </c>
      <c r="G127" s="39">
        <v>91.03</v>
      </c>
      <c r="H127" s="40">
        <v>170000</v>
      </c>
      <c r="I127" s="84"/>
      <c r="J127" s="53">
        <f t="shared" si="8"/>
        <v>85.56819999999999</v>
      </c>
      <c r="K127" s="53">
        <v>80.261620000000008</v>
      </c>
      <c r="L127" s="50"/>
      <c r="M127" s="50" t="s">
        <v>203</v>
      </c>
      <c r="N127" s="50" t="s">
        <v>406</v>
      </c>
      <c r="O127" s="50" t="s">
        <v>426</v>
      </c>
      <c r="P127" s="85"/>
      <c r="Q127" s="50"/>
      <c r="R127" s="50"/>
      <c r="S127" s="50"/>
      <c r="T127" s="50"/>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c r="BI127" s="50"/>
      <c r="BJ127" s="50"/>
      <c r="BK127" s="50"/>
      <c r="BL127" s="50"/>
      <c r="BM127" s="50"/>
      <c r="BN127" s="50"/>
      <c r="BO127" s="50"/>
      <c r="BP127" s="50"/>
      <c r="BQ127" s="50"/>
      <c r="BR127" s="50"/>
      <c r="BS127" s="50"/>
      <c r="BT127" s="50"/>
      <c r="BU127" s="50"/>
      <c r="BV127" s="50"/>
      <c r="BW127" s="50"/>
      <c r="BX127" s="50"/>
      <c r="BY127" s="50"/>
      <c r="BZ127" s="50"/>
      <c r="CA127" s="50"/>
      <c r="CB127" s="50"/>
      <c r="CC127" s="50"/>
      <c r="CD127" s="50"/>
      <c r="CE127" s="50"/>
      <c r="CF127" s="50"/>
      <c r="CG127" s="50"/>
      <c r="CH127" s="50"/>
      <c r="CI127" s="50"/>
      <c r="CJ127" s="50"/>
      <c r="CK127" s="50"/>
      <c r="CL127" s="50"/>
      <c r="CM127" s="50"/>
      <c r="CN127" s="50"/>
      <c r="CO127" s="50"/>
      <c r="CP127" s="50"/>
      <c r="CQ127" s="50"/>
      <c r="CR127" s="50"/>
      <c r="CS127" s="50"/>
      <c r="CT127" s="50"/>
      <c r="CU127" s="50"/>
      <c r="CV127" s="50"/>
      <c r="CW127" s="50"/>
      <c r="CX127" s="50"/>
      <c r="CY127" s="50"/>
      <c r="CZ127" s="50"/>
      <c r="DA127" s="50"/>
      <c r="DB127" s="50"/>
      <c r="DC127" s="50"/>
      <c r="DD127" s="50"/>
      <c r="DE127" s="50"/>
      <c r="DF127" s="50"/>
      <c r="DG127" s="50"/>
      <c r="DH127" s="50"/>
      <c r="DI127" s="50"/>
      <c r="DJ127" s="50"/>
      <c r="DK127" s="50"/>
      <c r="DL127" s="50"/>
      <c r="DM127" s="50"/>
      <c r="DN127" s="50"/>
      <c r="DO127" s="50"/>
      <c r="DP127" s="50"/>
      <c r="DQ127" s="50"/>
      <c r="DR127" s="50"/>
      <c r="DS127" s="50"/>
      <c r="DT127" s="50"/>
      <c r="DU127" s="50"/>
      <c r="DV127" s="50"/>
      <c r="DW127" s="50"/>
      <c r="DX127" s="50"/>
      <c r="DY127" s="50"/>
      <c r="DZ127" s="50"/>
      <c r="EA127" s="50"/>
      <c r="EB127" s="50"/>
      <c r="EC127" s="50"/>
      <c r="ED127" s="50"/>
      <c r="EE127" s="50"/>
      <c r="EF127" s="50"/>
      <c r="EG127" s="50"/>
      <c r="EH127" s="50"/>
      <c r="EI127" s="50"/>
      <c r="EJ127" s="50"/>
      <c r="EK127" s="50"/>
      <c r="EL127" s="50"/>
      <c r="EM127" s="50"/>
      <c r="EN127" s="50"/>
      <c r="EO127" s="50"/>
      <c r="EP127" s="50"/>
      <c r="EQ127" s="50"/>
      <c r="ER127" s="50"/>
      <c r="ES127" s="50"/>
      <c r="ET127" s="50"/>
      <c r="EU127" s="50"/>
      <c r="EV127" s="50"/>
      <c r="EW127" s="50"/>
      <c r="EX127" s="50"/>
      <c r="EY127" s="50"/>
      <c r="EZ127" s="50"/>
      <c r="FA127" s="50"/>
      <c r="FB127" s="50"/>
      <c r="FC127" s="50"/>
      <c r="FD127" s="50"/>
      <c r="FE127" s="50"/>
      <c r="FF127" s="50"/>
      <c r="FG127" s="50"/>
      <c r="FH127" s="50"/>
      <c r="FI127" s="50"/>
      <c r="FJ127" s="50"/>
      <c r="FK127" s="50"/>
      <c r="FL127" s="50"/>
      <c r="FM127" s="50"/>
      <c r="FN127" s="50"/>
      <c r="FO127" s="50"/>
      <c r="FP127" s="50"/>
      <c r="FQ127" s="50"/>
      <c r="FR127" s="50"/>
      <c r="FS127" s="50"/>
      <c r="FT127" s="50"/>
      <c r="FU127" s="50"/>
      <c r="FV127" s="50"/>
      <c r="FW127" s="50"/>
      <c r="FX127" s="50"/>
      <c r="FY127" s="50"/>
      <c r="FZ127" s="50"/>
      <c r="GA127" s="50"/>
      <c r="GB127" s="50"/>
      <c r="GC127" s="50"/>
      <c r="GD127" s="50"/>
      <c r="GE127" s="50"/>
      <c r="GF127" s="50"/>
      <c r="GG127" s="50"/>
      <c r="GH127" s="50"/>
      <c r="GI127" s="50"/>
      <c r="GJ127" s="50"/>
      <c r="GK127" s="50"/>
      <c r="GL127" s="50"/>
      <c r="GM127" s="50"/>
      <c r="GN127" s="50"/>
      <c r="GO127" s="50"/>
      <c r="GP127" s="50"/>
      <c r="GQ127" s="50"/>
      <c r="GR127" s="50"/>
      <c r="GS127" s="50"/>
      <c r="GT127" s="50"/>
      <c r="GU127" s="50"/>
      <c r="GV127" s="50"/>
      <c r="GW127" s="50"/>
      <c r="GX127" s="50"/>
      <c r="GY127" s="50"/>
      <c r="GZ127" s="50"/>
      <c r="HA127" s="50"/>
      <c r="HB127" s="50"/>
      <c r="HC127" s="50"/>
      <c r="HD127" s="50"/>
      <c r="HE127" s="50"/>
      <c r="HF127" s="50"/>
      <c r="HG127" s="50"/>
      <c r="HH127" s="50"/>
      <c r="HI127" s="50"/>
      <c r="HJ127" s="50"/>
      <c r="HK127" s="50"/>
      <c r="HL127" s="50"/>
      <c r="HM127" s="50"/>
      <c r="HN127" s="50"/>
      <c r="HO127" s="50"/>
      <c r="HP127" s="50"/>
      <c r="HQ127" s="50"/>
      <c r="HR127" s="50"/>
      <c r="HS127" s="50"/>
      <c r="HT127" s="50"/>
      <c r="HU127" s="50"/>
      <c r="HV127" s="50"/>
      <c r="HW127" s="50"/>
      <c r="HX127" s="50"/>
      <c r="HY127" s="50"/>
      <c r="HZ127" s="50"/>
      <c r="IA127" s="50"/>
      <c r="IB127" s="50"/>
      <c r="IC127" s="50"/>
      <c r="ID127" s="50"/>
      <c r="IE127" s="50"/>
      <c r="IF127" s="50"/>
      <c r="IG127" s="50"/>
      <c r="IH127" s="50"/>
      <c r="II127" s="50"/>
      <c r="IJ127" s="50"/>
      <c r="IK127" s="50"/>
      <c r="IL127" s="50"/>
      <c r="IM127" s="50"/>
      <c r="IN127" s="50"/>
      <c r="IO127" s="50"/>
      <c r="IP127" s="50"/>
      <c r="IQ127" s="50"/>
      <c r="IR127" s="50"/>
      <c r="IS127" s="50"/>
    </row>
    <row r="128" spans="1:253" x14ac:dyDescent="0.25">
      <c r="A128" s="50" t="s">
        <v>888</v>
      </c>
      <c r="B128" s="50">
        <v>1</v>
      </c>
      <c r="C128" s="50" t="s">
        <v>480</v>
      </c>
      <c r="D128" s="155" t="s">
        <v>479</v>
      </c>
      <c r="E128" s="51">
        <v>3.96</v>
      </c>
      <c r="F128" s="39">
        <v>98</v>
      </c>
      <c r="G128" s="39">
        <v>99.66</v>
      </c>
      <c r="H128" s="40">
        <v>99000</v>
      </c>
      <c r="J128" s="53">
        <f t="shared" si="8"/>
        <v>97.666800000000009</v>
      </c>
      <c r="K128" s="53">
        <v>90.773933333333346</v>
      </c>
      <c r="M128" s="50" t="s">
        <v>206</v>
      </c>
      <c r="N128" s="50" t="s">
        <v>403</v>
      </c>
      <c r="P128" s="85"/>
    </row>
    <row r="129" spans="1:253" s="41" customFormat="1" x14ac:dyDescent="0.25">
      <c r="A129" s="50" t="s">
        <v>889</v>
      </c>
      <c r="B129" s="50">
        <v>1</v>
      </c>
      <c r="C129" s="50" t="s">
        <v>58</v>
      </c>
      <c r="D129" s="155" t="s">
        <v>326</v>
      </c>
      <c r="E129" s="83">
        <v>6.18</v>
      </c>
      <c r="F129" s="39">
        <v>94</v>
      </c>
      <c r="G129" s="39">
        <v>98.05</v>
      </c>
      <c r="H129" s="40">
        <v>140000</v>
      </c>
      <c r="I129" s="84"/>
      <c r="J129" s="53">
        <f t="shared" si="8"/>
        <v>92.166999999999987</v>
      </c>
      <c r="K129" s="53">
        <v>84.167500000000004</v>
      </c>
      <c r="L129" s="50"/>
      <c r="M129" s="50" t="s">
        <v>210</v>
      </c>
      <c r="N129" s="50" t="s">
        <v>427</v>
      </c>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c r="AM129" s="50"/>
      <c r="AN129" s="50"/>
      <c r="AO129" s="50"/>
      <c r="AP129" s="50"/>
      <c r="AQ129" s="50"/>
      <c r="AR129" s="50"/>
      <c r="AS129" s="50"/>
      <c r="AT129" s="50"/>
      <c r="AU129" s="50"/>
      <c r="AV129" s="50"/>
      <c r="AW129" s="50"/>
      <c r="AX129" s="50"/>
      <c r="AY129" s="50"/>
      <c r="AZ129" s="50"/>
      <c r="BA129" s="50"/>
      <c r="BB129" s="50"/>
      <c r="BC129" s="50"/>
      <c r="BD129" s="50"/>
      <c r="BE129" s="50"/>
      <c r="BF129" s="50"/>
      <c r="BG129" s="50"/>
      <c r="BH129" s="50"/>
      <c r="BI129" s="50"/>
      <c r="BJ129" s="50"/>
      <c r="BK129" s="50"/>
      <c r="BL129" s="50"/>
      <c r="BM129" s="50"/>
      <c r="BN129" s="50"/>
      <c r="BO129" s="50"/>
      <c r="BP129" s="50"/>
      <c r="BQ129" s="50"/>
      <c r="BR129" s="50"/>
      <c r="BS129" s="50"/>
      <c r="BT129" s="50"/>
      <c r="BU129" s="50"/>
      <c r="BV129" s="50"/>
      <c r="BW129" s="50"/>
      <c r="BX129" s="50"/>
      <c r="BY129" s="50"/>
      <c r="BZ129" s="50"/>
      <c r="CA129" s="50"/>
      <c r="CB129" s="50"/>
      <c r="CC129" s="50"/>
      <c r="CD129" s="50"/>
      <c r="CE129" s="50"/>
      <c r="CF129" s="50"/>
      <c r="CG129" s="50"/>
      <c r="CH129" s="50"/>
      <c r="CI129" s="50"/>
      <c r="CJ129" s="50"/>
      <c r="CK129" s="50"/>
      <c r="CL129" s="50"/>
      <c r="CM129" s="50"/>
      <c r="CN129" s="50"/>
      <c r="CO129" s="50"/>
      <c r="CP129" s="50"/>
      <c r="CQ129" s="50"/>
      <c r="CR129" s="50"/>
      <c r="CS129" s="50"/>
      <c r="CT129" s="50"/>
      <c r="CU129" s="50"/>
      <c r="CV129" s="50"/>
      <c r="CW129" s="50"/>
      <c r="CX129" s="50"/>
      <c r="CY129" s="50"/>
      <c r="CZ129" s="50"/>
      <c r="DA129" s="50"/>
      <c r="DB129" s="50"/>
      <c r="DC129" s="50"/>
      <c r="DD129" s="50"/>
      <c r="DE129" s="50"/>
      <c r="DF129" s="50"/>
      <c r="DG129" s="50"/>
      <c r="DH129" s="50"/>
      <c r="DI129" s="50"/>
      <c r="DJ129" s="50"/>
      <c r="DK129" s="50"/>
      <c r="DL129" s="50"/>
      <c r="DM129" s="50"/>
      <c r="DN129" s="50"/>
      <c r="DO129" s="50"/>
      <c r="DP129" s="50"/>
      <c r="DQ129" s="50"/>
      <c r="DR129" s="50"/>
      <c r="DS129" s="50"/>
      <c r="DT129" s="50"/>
      <c r="DU129" s="50"/>
      <c r="DV129" s="50"/>
      <c r="DW129" s="50"/>
      <c r="DX129" s="50"/>
      <c r="DY129" s="50"/>
      <c r="DZ129" s="50"/>
      <c r="EA129" s="50"/>
      <c r="EB129" s="50"/>
      <c r="EC129" s="50"/>
      <c r="ED129" s="50"/>
      <c r="EE129" s="50"/>
      <c r="EF129" s="50"/>
      <c r="EG129" s="50"/>
      <c r="EH129" s="50"/>
      <c r="EI129" s="50"/>
      <c r="EJ129" s="50"/>
      <c r="EK129" s="50"/>
      <c r="EL129" s="50"/>
      <c r="EM129" s="50"/>
      <c r="EN129" s="50"/>
      <c r="EO129" s="50"/>
      <c r="EP129" s="50"/>
      <c r="EQ129" s="50"/>
      <c r="ER129" s="50"/>
      <c r="ES129" s="50"/>
      <c r="ET129" s="50"/>
      <c r="EU129" s="50"/>
      <c r="EV129" s="50"/>
      <c r="EW129" s="50"/>
      <c r="EX129" s="50"/>
      <c r="EY129" s="50"/>
      <c r="EZ129" s="50"/>
      <c r="FA129" s="50"/>
      <c r="FB129" s="50"/>
      <c r="FC129" s="50"/>
      <c r="FD129" s="50"/>
      <c r="FE129" s="50"/>
      <c r="FF129" s="50"/>
      <c r="FG129" s="50"/>
      <c r="FH129" s="50"/>
      <c r="FI129" s="50"/>
      <c r="FJ129" s="50"/>
      <c r="FK129" s="50"/>
      <c r="FL129" s="50"/>
      <c r="FM129" s="50"/>
      <c r="FN129" s="50"/>
      <c r="FO129" s="50"/>
      <c r="FP129" s="50"/>
      <c r="FQ129" s="50"/>
      <c r="FR129" s="50"/>
      <c r="FS129" s="50"/>
      <c r="FT129" s="50"/>
      <c r="FU129" s="50"/>
      <c r="FV129" s="50"/>
      <c r="FW129" s="50"/>
      <c r="FX129" s="50"/>
      <c r="FY129" s="50"/>
      <c r="FZ129" s="50"/>
      <c r="GA129" s="50"/>
      <c r="GB129" s="50"/>
      <c r="GC129" s="50"/>
      <c r="GD129" s="50"/>
      <c r="GE129" s="50"/>
      <c r="GF129" s="50"/>
      <c r="GG129" s="50"/>
      <c r="GH129" s="50"/>
      <c r="GI129" s="50"/>
      <c r="GJ129" s="50"/>
      <c r="GK129" s="50"/>
      <c r="GL129" s="50"/>
      <c r="GM129" s="50"/>
      <c r="GN129" s="50"/>
      <c r="GO129" s="50"/>
      <c r="GP129" s="50"/>
      <c r="GQ129" s="50"/>
      <c r="GR129" s="50"/>
      <c r="GS129" s="50"/>
      <c r="GT129" s="50"/>
      <c r="GU129" s="50"/>
      <c r="GV129" s="50"/>
      <c r="GW129" s="50"/>
      <c r="GX129" s="50"/>
      <c r="GY129" s="50"/>
      <c r="GZ129" s="50"/>
      <c r="HA129" s="50"/>
      <c r="HB129" s="50"/>
      <c r="HC129" s="50"/>
      <c r="HD129" s="50"/>
      <c r="HE129" s="50"/>
      <c r="HF129" s="50"/>
      <c r="HG129" s="50"/>
      <c r="HH129" s="50"/>
      <c r="HI129" s="50"/>
      <c r="HJ129" s="50"/>
      <c r="HK129" s="50"/>
      <c r="HL129" s="50"/>
      <c r="HM129" s="50"/>
      <c r="HN129" s="50"/>
      <c r="HO129" s="50"/>
      <c r="HP129" s="50"/>
      <c r="HQ129" s="50"/>
      <c r="HR129" s="50"/>
      <c r="HS129" s="50"/>
      <c r="HT129" s="50"/>
      <c r="HU129" s="50"/>
      <c r="HV129" s="50"/>
      <c r="HW129" s="50"/>
      <c r="HX129" s="50"/>
      <c r="HY129" s="50"/>
      <c r="HZ129" s="50"/>
      <c r="IA129" s="50"/>
      <c r="IB129" s="50"/>
      <c r="IC129" s="50"/>
      <c r="ID129" s="50"/>
      <c r="IE129" s="50"/>
      <c r="IF129" s="50"/>
      <c r="IG129" s="50"/>
      <c r="IH129" s="50"/>
      <c r="II129" s="50"/>
      <c r="IJ129" s="50"/>
      <c r="IK129" s="50"/>
      <c r="IL129" s="50"/>
      <c r="IM129" s="50"/>
      <c r="IN129" s="50"/>
      <c r="IO129" s="50"/>
      <c r="IP129" s="50"/>
      <c r="IQ129" s="50"/>
      <c r="IR129" s="50"/>
      <c r="IS129" s="50"/>
    </row>
    <row r="130" spans="1:253" s="62" customFormat="1" x14ac:dyDescent="0.25">
      <c r="A130" s="50" t="s">
        <v>832</v>
      </c>
      <c r="B130" s="50">
        <v>1</v>
      </c>
      <c r="C130" s="50" t="s">
        <v>833</v>
      </c>
      <c r="D130" s="155" t="s">
        <v>834</v>
      </c>
      <c r="E130" s="83">
        <v>2.75</v>
      </c>
      <c r="F130" s="39">
        <v>95</v>
      </c>
      <c r="G130" s="39">
        <v>98.42</v>
      </c>
      <c r="H130" s="40">
        <v>156000</v>
      </c>
      <c r="I130" s="84"/>
      <c r="J130" s="53">
        <f t="shared" ref="J130" si="9">G130*F130/100</f>
        <v>93.498999999999995</v>
      </c>
      <c r="K130" s="53">
        <v>93.498999999999995</v>
      </c>
      <c r="L130" s="50"/>
      <c r="M130" s="50" t="s">
        <v>909</v>
      </c>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50"/>
      <c r="BE130" s="50"/>
      <c r="BF130" s="50"/>
      <c r="BG130" s="50"/>
      <c r="BH130" s="50"/>
      <c r="BI130" s="50"/>
      <c r="BJ130" s="50"/>
      <c r="BK130" s="50"/>
      <c r="BL130" s="50"/>
      <c r="BM130" s="50"/>
      <c r="BN130" s="50"/>
      <c r="BO130" s="50"/>
      <c r="BP130" s="50"/>
      <c r="BQ130" s="50"/>
      <c r="BR130" s="50"/>
      <c r="BS130" s="50"/>
      <c r="BT130" s="50"/>
      <c r="BU130" s="50"/>
      <c r="BV130" s="50"/>
      <c r="BW130" s="50"/>
      <c r="BX130" s="50"/>
      <c r="BY130" s="50"/>
      <c r="BZ130" s="50"/>
      <c r="CA130" s="50"/>
      <c r="CB130" s="50"/>
      <c r="CC130" s="50"/>
      <c r="CD130" s="50"/>
      <c r="CE130" s="50"/>
      <c r="CF130" s="50"/>
      <c r="CG130" s="50"/>
      <c r="CH130" s="50"/>
      <c r="CI130" s="50"/>
      <c r="CJ130" s="50"/>
      <c r="CK130" s="50"/>
      <c r="CL130" s="50"/>
      <c r="CM130" s="50"/>
      <c r="CN130" s="50"/>
      <c r="CO130" s="50"/>
      <c r="CP130" s="50"/>
      <c r="CQ130" s="50"/>
      <c r="CR130" s="50"/>
      <c r="CS130" s="50"/>
      <c r="CT130" s="50"/>
      <c r="CU130" s="50"/>
      <c r="CV130" s="50"/>
      <c r="CW130" s="50"/>
      <c r="CX130" s="50"/>
      <c r="CY130" s="50"/>
      <c r="CZ130" s="50"/>
      <c r="DA130" s="50"/>
      <c r="DB130" s="50"/>
      <c r="DC130" s="50"/>
      <c r="DD130" s="50"/>
      <c r="DE130" s="50"/>
      <c r="DF130" s="50"/>
      <c r="DG130" s="50"/>
      <c r="DH130" s="50"/>
      <c r="DI130" s="50"/>
      <c r="DJ130" s="50"/>
      <c r="DK130" s="50"/>
      <c r="DL130" s="50"/>
      <c r="DM130" s="50"/>
      <c r="DN130" s="50"/>
      <c r="DO130" s="50"/>
      <c r="DP130" s="50"/>
      <c r="DQ130" s="50"/>
      <c r="DR130" s="50"/>
      <c r="DS130" s="50"/>
      <c r="DT130" s="50"/>
      <c r="DU130" s="50"/>
      <c r="DV130" s="50"/>
      <c r="DW130" s="50"/>
      <c r="DX130" s="50"/>
      <c r="DY130" s="50"/>
      <c r="DZ130" s="50"/>
      <c r="EA130" s="50"/>
      <c r="EB130" s="50"/>
      <c r="EC130" s="50"/>
      <c r="ED130" s="50"/>
      <c r="EE130" s="50"/>
      <c r="EF130" s="50"/>
      <c r="EG130" s="50"/>
      <c r="EH130" s="50"/>
      <c r="EI130" s="50"/>
      <c r="EJ130" s="50"/>
      <c r="EK130" s="50"/>
      <c r="EL130" s="50"/>
      <c r="EM130" s="50"/>
      <c r="EN130" s="50"/>
      <c r="EO130" s="50"/>
      <c r="EP130" s="50"/>
      <c r="EQ130" s="50"/>
      <c r="ER130" s="50"/>
      <c r="ES130" s="50"/>
      <c r="ET130" s="50"/>
      <c r="EU130" s="50"/>
      <c r="EV130" s="50"/>
      <c r="EW130" s="50"/>
      <c r="EX130" s="50"/>
      <c r="EY130" s="50"/>
      <c r="EZ130" s="50"/>
      <c r="FA130" s="50"/>
      <c r="FB130" s="50"/>
      <c r="FC130" s="50"/>
      <c r="FD130" s="50"/>
      <c r="FE130" s="50"/>
      <c r="FF130" s="50"/>
      <c r="FG130" s="50"/>
      <c r="FH130" s="50"/>
      <c r="FI130" s="50"/>
      <c r="FJ130" s="50"/>
      <c r="FK130" s="50"/>
      <c r="FL130" s="50"/>
      <c r="FM130" s="50"/>
      <c r="FN130" s="50"/>
      <c r="FO130" s="50"/>
      <c r="FP130" s="50"/>
      <c r="FQ130" s="50"/>
      <c r="FR130" s="50"/>
      <c r="FS130" s="50"/>
      <c r="FT130" s="50"/>
      <c r="FU130" s="50"/>
      <c r="FV130" s="50"/>
      <c r="FW130" s="50"/>
      <c r="FX130" s="50"/>
      <c r="FY130" s="50"/>
      <c r="FZ130" s="50"/>
      <c r="GA130" s="50"/>
      <c r="GB130" s="50"/>
      <c r="GC130" s="50"/>
      <c r="GD130" s="50"/>
      <c r="GE130" s="50"/>
      <c r="GF130" s="50"/>
      <c r="GG130" s="50"/>
      <c r="GH130" s="50"/>
      <c r="GI130" s="50"/>
      <c r="GJ130" s="50"/>
      <c r="GK130" s="50"/>
      <c r="GL130" s="50"/>
      <c r="GM130" s="50"/>
      <c r="GN130" s="50"/>
      <c r="GO130" s="50"/>
      <c r="GP130" s="50"/>
      <c r="GQ130" s="50"/>
      <c r="GR130" s="50"/>
      <c r="GS130" s="50"/>
      <c r="GT130" s="50"/>
      <c r="GU130" s="50"/>
      <c r="GV130" s="50"/>
      <c r="GW130" s="50"/>
      <c r="GX130" s="50"/>
      <c r="GY130" s="50"/>
      <c r="GZ130" s="50"/>
      <c r="HA130" s="50"/>
      <c r="HB130" s="50"/>
      <c r="HC130" s="50"/>
      <c r="HD130" s="50"/>
      <c r="HE130" s="50"/>
      <c r="HF130" s="50"/>
      <c r="HG130" s="50"/>
      <c r="HH130" s="50"/>
      <c r="HI130" s="50"/>
      <c r="HJ130" s="50"/>
      <c r="HK130" s="50"/>
      <c r="HL130" s="50"/>
      <c r="HM130" s="50"/>
      <c r="HN130" s="50"/>
      <c r="HO130" s="50"/>
      <c r="HP130" s="50"/>
      <c r="HQ130" s="50"/>
      <c r="HR130" s="50"/>
      <c r="HS130" s="50"/>
      <c r="HT130" s="50"/>
      <c r="HU130" s="50"/>
      <c r="HV130" s="50"/>
      <c r="HW130" s="50"/>
      <c r="HX130" s="50"/>
      <c r="HY130" s="50"/>
      <c r="HZ130" s="50"/>
      <c r="IA130" s="50"/>
      <c r="IB130" s="50"/>
      <c r="IC130" s="50"/>
      <c r="ID130" s="50"/>
      <c r="IE130" s="50"/>
      <c r="IF130" s="50"/>
      <c r="IG130" s="50"/>
      <c r="IH130" s="50"/>
      <c r="II130" s="50"/>
      <c r="IJ130" s="50"/>
      <c r="IK130" s="50"/>
      <c r="IL130" s="50"/>
      <c r="IM130" s="50"/>
      <c r="IN130" s="50"/>
      <c r="IO130" s="50"/>
      <c r="IP130" s="50"/>
      <c r="IQ130" s="50"/>
      <c r="IR130" s="50"/>
      <c r="IS130" s="50"/>
    </row>
    <row r="131" spans="1:253" s="62" customFormat="1" x14ac:dyDescent="0.25">
      <c r="A131" s="50" t="s">
        <v>890</v>
      </c>
      <c r="B131" s="50">
        <v>1</v>
      </c>
      <c r="C131" s="50" t="s">
        <v>483</v>
      </c>
      <c r="D131" s="155" t="s">
        <v>481</v>
      </c>
      <c r="E131" s="83">
        <v>5.5</v>
      </c>
      <c r="F131" s="39">
        <v>95</v>
      </c>
      <c r="G131" s="39">
        <v>98.42</v>
      </c>
      <c r="H131" s="40">
        <v>156000</v>
      </c>
      <c r="I131" s="84"/>
      <c r="J131" s="53">
        <f t="shared" si="8"/>
        <v>93.498999999999995</v>
      </c>
      <c r="K131" s="53">
        <v>93.498999999999995</v>
      </c>
      <c r="L131" s="50"/>
      <c r="M131" s="50" t="s">
        <v>213</v>
      </c>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c r="AL131" s="50"/>
      <c r="AM131" s="50"/>
      <c r="AN131" s="50"/>
      <c r="AO131" s="50"/>
      <c r="AP131" s="50"/>
      <c r="AQ131" s="50"/>
      <c r="AR131" s="50"/>
      <c r="AS131" s="50"/>
      <c r="AT131" s="50"/>
      <c r="AU131" s="50"/>
      <c r="AV131" s="50"/>
      <c r="AW131" s="50"/>
      <c r="AX131" s="50"/>
      <c r="AY131" s="50"/>
      <c r="AZ131" s="50"/>
      <c r="BA131" s="50"/>
      <c r="BB131" s="50"/>
      <c r="BC131" s="50"/>
      <c r="BD131" s="50"/>
      <c r="BE131" s="50"/>
      <c r="BF131" s="50"/>
      <c r="BG131" s="50"/>
      <c r="BH131" s="50"/>
      <c r="BI131" s="50"/>
      <c r="BJ131" s="50"/>
      <c r="BK131" s="50"/>
      <c r="BL131" s="50"/>
      <c r="BM131" s="50"/>
      <c r="BN131" s="50"/>
      <c r="BO131" s="50"/>
      <c r="BP131" s="50"/>
      <c r="BQ131" s="50"/>
      <c r="BR131" s="50"/>
      <c r="BS131" s="50"/>
      <c r="BT131" s="50"/>
      <c r="BU131" s="50"/>
      <c r="BV131" s="50"/>
      <c r="BW131" s="50"/>
      <c r="BX131" s="50"/>
      <c r="BY131" s="50"/>
      <c r="BZ131" s="50"/>
      <c r="CA131" s="50"/>
      <c r="CB131" s="50"/>
      <c r="CC131" s="50"/>
      <c r="CD131" s="50"/>
      <c r="CE131" s="50"/>
      <c r="CF131" s="50"/>
      <c r="CG131" s="50"/>
      <c r="CH131" s="50"/>
      <c r="CI131" s="50"/>
      <c r="CJ131" s="50"/>
      <c r="CK131" s="50"/>
      <c r="CL131" s="50"/>
      <c r="CM131" s="50"/>
      <c r="CN131" s="50"/>
      <c r="CO131" s="50"/>
      <c r="CP131" s="50"/>
      <c r="CQ131" s="50"/>
      <c r="CR131" s="50"/>
      <c r="CS131" s="50"/>
      <c r="CT131" s="50"/>
      <c r="CU131" s="50"/>
      <c r="CV131" s="50"/>
      <c r="CW131" s="50"/>
      <c r="CX131" s="50"/>
      <c r="CY131" s="50"/>
      <c r="CZ131" s="50"/>
      <c r="DA131" s="50"/>
      <c r="DB131" s="50"/>
      <c r="DC131" s="50"/>
      <c r="DD131" s="50"/>
      <c r="DE131" s="50"/>
      <c r="DF131" s="50"/>
      <c r="DG131" s="50"/>
      <c r="DH131" s="50"/>
      <c r="DI131" s="50"/>
      <c r="DJ131" s="50"/>
      <c r="DK131" s="50"/>
      <c r="DL131" s="50"/>
      <c r="DM131" s="50"/>
      <c r="DN131" s="50"/>
      <c r="DO131" s="50"/>
      <c r="DP131" s="50"/>
      <c r="DQ131" s="50"/>
      <c r="DR131" s="50"/>
      <c r="DS131" s="50"/>
      <c r="DT131" s="50"/>
      <c r="DU131" s="50"/>
      <c r="DV131" s="50"/>
      <c r="DW131" s="50"/>
      <c r="DX131" s="50"/>
      <c r="DY131" s="50"/>
      <c r="DZ131" s="50"/>
      <c r="EA131" s="50"/>
      <c r="EB131" s="50"/>
      <c r="EC131" s="50"/>
      <c r="ED131" s="50"/>
      <c r="EE131" s="50"/>
      <c r="EF131" s="50"/>
      <c r="EG131" s="50"/>
      <c r="EH131" s="50"/>
      <c r="EI131" s="50"/>
      <c r="EJ131" s="50"/>
      <c r="EK131" s="50"/>
      <c r="EL131" s="50"/>
      <c r="EM131" s="50"/>
      <c r="EN131" s="50"/>
      <c r="EO131" s="50"/>
      <c r="EP131" s="50"/>
      <c r="EQ131" s="50"/>
      <c r="ER131" s="50"/>
      <c r="ES131" s="50"/>
      <c r="ET131" s="50"/>
      <c r="EU131" s="50"/>
      <c r="EV131" s="50"/>
      <c r="EW131" s="50"/>
      <c r="EX131" s="50"/>
      <c r="EY131" s="50"/>
      <c r="EZ131" s="50"/>
      <c r="FA131" s="50"/>
      <c r="FB131" s="50"/>
      <c r="FC131" s="50"/>
      <c r="FD131" s="50"/>
      <c r="FE131" s="50"/>
      <c r="FF131" s="50"/>
      <c r="FG131" s="50"/>
      <c r="FH131" s="50"/>
      <c r="FI131" s="50"/>
      <c r="FJ131" s="50"/>
      <c r="FK131" s="50"/>
      <c r="FL131" s="50"/>
      <c r="FM131" s="50"/>
      <c r="FN131" s="50"/>
      <c r="FO131" s="50"/>
      <c r="FP131" s="50"/>
      <c r="FQ131" s="50"/>
      <c r="FR131" s="50"/>
      <c r="FS131" s="50"/>
      <c r="FT131" s="50"/>
      <c r="FU131" s="50"/>
      <c r="FV131" s="50"/>
      <c r="FW131" s="50"/>
      <c r="FX131" s="50"/>
      <c r="FY131" s="50"/>
      <c r="FZ131" s="50"/>
      <c r="GA131" s="50"/>
      <c r="GB131" s="50"/>
      <c r="GC131" s="50"/>
      <c r="GD131" s="50"/>
      <c r="GE131" s="50"/>
      <c r="GF131" s="50"/>
      <c r="GG131" s="50"/>
      <c r="GH131" s="50"/>
      <c r="GI131" s="50"/>
      <c r="GJ131" s="50"/>
      <c r="GK131" s="50"/>
      <c r="GL131" s="50"/>
      <c r="GM131" s="50"/>
      <c r="GN131" s="50"/>
      <c r="GO131" s="50"/>
      <c r="GP131" s="50"/>
      <c r="GQ131" s="50"/>
      <c r="GR131" s="50"/>
      <c r="GS131" s="50"/>
      <c r="GT131" s="50"/>
      <c r="GU131" s="50"/>
      <c r="GV131" s="50"/>
      <c r="GW131" s="50"/>
      <c r="GX131" s="50"/>
      <c r="GY131" s="50"/>
      <c r="GZ131" s="50"/>
      <c r="HA131" s="50"/>
      <c r="HB131" s="50"/>
      <c r="HC131" s="50"/>
      <c r="HD131" s="50"/>
      <c r="HE131" s="50"/>
      <c r="HF131" s="50"/>
      <c r="HG131" s="50"/>
      <c r="HH131" s="50"/>
      <c r="HI131" s="50"/>
      <c r="HJ131" s="50"/>
      <c r="HK131" s="50"/>
      <c r="HL131" s="50"/>
      <c r="HM131" s="50"/>
      <c r="HN131" s="50"/>
      <c r="HO131" s="50"/>
      <c r="HP131" s="50"/>
      <c r="HQ131" s="50"/>
      <c r="HR131" s="50"/>
      <c r="HS131" s="50"/>
      <c r="HT131" s="50"/>
      <c r="HU131" s="50"/>
      <c r="HV131" s="50"/>
      <c r="HW131" s="50"/>
      <c r="HX131" s="50"/>
      <c r="HY131" s="50"/>
      <c r="HZ131" s="50"/>
      <c r="IA131" s="50"/>
      <c r="IB131" s="50"/>
      <c r="IC131" s="50"/>
      <c r="ID131" s="50"/>
      <c r="IE131" s="50"/>
      <c r="IF131" s="50"/>
      <c r="IG131" s="50"/>
      <c r="IH131" s="50"/>
      <c r="II131" s="50"/>
      <c r="IJ131" s="50"/>
      <c r="IK131" s="50"/>
      <c r="IL131" s="50"/>
      <c r="IM131" s="50"/>
      <c r="IN131" s="50"/>
      <c r="IO131" s="50"/>
      <c r="IP131" s="50"/>
      <c r="IQ131" s="50"/>
      <c r="IR131" s="50"/>
      <c r="IS131" s="50"/>
    </row>
    <row r="132" spans="1:253" x14ac:dyDescent="0.25">
      <c r="A132" s="50" t="s">
        <v>891</v>
      </c>
      <c r="B132" s="50">
        <v>1</v>
      </c>
      <c r="C132" s="50" t="s">
        <v>485</v>
      </c>
      <c r="D132" s="155" t="s">
        <v>484</v>
      </c>
      <c r="E132" s="51">
        <v>2.25</v>
      </c>
      <c r="F132" s="39">
        <v>94</v>
      </c>
      <c r="G132" s="39">
        <v>97.26</v>
      </c>
      <c r="H132" s="40">
        <v>80000</v>
      </c>
      <c r="J132" s="53">
        <f t="shared" si="8"/>
        <v>91.424400000000006</v>
      </c>
      <c r="K132" s="53">
        <v>91.424400000000006</v>
      </c>
      <c r="M132" s="50" t="s">
        <v>215</v>
      </c>
      <c r="P132" s="85"/>
    </row>
    <row r="133" spans="1:253" s="41" customFormat="1" x14ac:dyDescent="0.25">
      <c r="A133" s="50" t="s">
        <v>892</v>
      </c>
      <c r="B133" s="50">
        <v>1</v>
      </c>
      <c r="C133" s="50" t="s">
        <v>482</v>
      </c>
      <c r="D133" s="155" t="s">
        <v>481</v>
      </c>
      <c r="E133" s="51">
        <v>6.4</v>
      </c>
      <c r="F133" s="39">
        <v>90</v>
      </c>
      <c r="G133" s="39">
        <v>97.44</v>
      </c>
      <c r="H133" s="40">
        <v>154000</v>
      </c>
      <c r="I133" s="84"/>
      <c r="J133" s="53">
        <f t="shared" si="8"/>
        <v>87.695999999999998</v>
      </c>
      <c r="K133" s="53">
        <v>86.084999999999994</v>
      </c>
      <c r="L133" s="50"/>
      <c r="M133" s="50" t="s">
        <v>217</v>
      </c>
      <c r="N133" s="50" t="s">
        <v>218</v>
      </c>
      <c r="O133" s="50" t="s">
        <v>414</v>
      </c>
      <c r="P133" s="85"/>
      <c r="Q133" s="50"/>
      <c r="R133" s="50"/>
      <c r="S133" s="50"/>
      <c r="T133" s="50"/>
      <c r="U133" s="50"/>
      <c r="V133" s="50"/>
      <c r="W133" s="50"/>
      <c r="X133" s="50"/>
      <c r="Y133" s="50"/>
      <c r="Z133" s="50"/>
      <c r="AA133" s="50"/>
      <c r="AB133" s="50"/>
      <c r="AC133" s="50"/>
      <c r="AD133" s="50"/>
      <c r="AE133" s="50"/>
      <c r="AF133" s="50"/>
      <c r="AG133" s="50"/>
      <c r="AH133" s="50"/>
      <c r="AI133" s="50"/>
      <c r="AJ133" s="50"/>
      <c r="AK133" s="50"/>
      <c r="AL133" s="50"/>
      <c r="AM133" s="50"/>
      <c r="AN133" s="50"/>
      <c r="AO133" s="50"/>
      <c r="AP133" s="50"/>
      <c r="AQ133" s="50"/>
      <c r="AR133" s="50"/>
      <c r="AS133" s="50"/>
      <c r="AT133" s="50"/>
      <c r="AU133" s="50"/>
      <c r="AV133" s="50"/>
      <c r="AW133" s="50"/>
      <c r="AX133" s="50"/>
      <c r="AY133" s="50"/>
      <c r="AZ133" s="50"/>
      <c r="BA133" s="50"/>
      <c r="BB133" s="50"/>
      <c r="BC133" s="50"/>
      <c r="BD133" s="50"/>
      <c r="BE133" s="50"/>
      <c r="BF133" s="50"/>
      <c r="BG133" s="50"/>
      <c r="BH133" s="50"/>
      <c r="BI133" s="50"/>
      <c r="BJ133" s="50"/>
      <c r="BK133" s="50"/>
      <c r="BL133" s="50"/>
      <c r="BM133" s="50"/>
      <c r="BN133" s="50"/>
      <c r="BO133" s="50"/>
      <c r="BP133" s="50"/>
      <c r="BQ133" s="50"/>
      <c r="BR133" s="50"/>
      <c r="BS133" s="50"/>
      <c r="BT133" s="50"/>
      <c r="BU133" s="50"/>
      <c r="BV133" s="50"/>
      <c r="BW133" s="50"/>
      <c r="BX133" s="50"/>
      <c r="BY133" s="50"/>
      <c r="BZ133" s="50"/>
      <c r="CA133" s="50"/>
      <c r="CB133" s="50"/>
      <c r="CC133" s="50"/>
      <c r="CD133" s="50"/>
      <c r="CE133" s="50"/>
      <c r="CF133" s="50"/>
      <c r="CG133" s="50"/>
      <c r="CH133" s="50"/>
      <c r="CI133" s="50"/>
      <c r="CJ133" s="50"/>
      <c r="CK133" s="50"/>
      <c r="CL133" s="50"/>
      <c r="CM133" s="50"/>
      <c r="CN133" s="50"/>
      <c r="CO133" s="50"/>
      <c r="CP133" s="50"/>
      <c r="CQ133" s="50"/>
      <c r="CR133" s="50"/>
      <c r="CS133" s="50"/>
      <c r="CT133" s="50"/>
      <c r="CU133" s="50"/>
      <c r="CV133" s="50"/>
      <c r="CW133" s="50"/>
      <c r="CX133" s="50"/>
      <c r="CY133" s="50"/>
      <c r="CZ133" s="50"/>
      <c r="DA133" s="50"/>
      <c r="DB133" s="50"/>
      <c r="DC133" s="50"/>
      <c r="DD133" s="50"/>
      <c r="DE133" s="50"/>
      <c r="DF133" s="50"/>
      <c r="DG133" s="50"/>
      <c r="DH133" s="50"/>
      <c r="DI133" s="50"/>
      <c r="DJ133" s="50"/>
      <c r="DK133" s="50"/>
      <c r="DL133" s="50"/>
      <c r="DM133" s="50"/>
      <c r="DN133" s="50"/>
      <c r="DO133" s="50"/>
      <c r="DP133" s="50"/>
      <c r="DQ133" s="50"/>
      <c r="DR133" s="50"/>
      <c r="DS133" s="50"/>
      <c r="DT133" s="50"/>
      <c r="DU133" s="50"/>
      <c r="DV133" s="50"/>
      <c r="DW133" s="50"/>
      <c r="DX133" s="50"/>
      <c r="DY133" s="50"/>
      <c r="DZ133" s="50"/>
      <c r="EA133" s="50"/>
      <c r="EB133" s="50"/>
      <c r="EC133" s="50"/>
      <c r="ED133" s="50"/>
      <c r="EE133" s="50"/>
      <c r="EF133" s="50"/>
      <c r="EG133" s="50"/>
      <c r="EH133" s="50"/>
      <c r="EI133" s="50"/>
      <c r="EJ133" s="50"/>
      <c r="EK133" s="50"/>
      <c r="EL133" s="50"/>
      <c r="EM133" s="50"/>
      <c r="EN133" s="50"/>
      <c r="EO133" s="50"/>
      <c r="EP133" s="50"/>
      <c r="EQ133" s="50"/>
      <c r="ER133" s="50"/>
      <c r="ES133" s="50"/>
      <c r="ET133" s="50"/>
      <c r="EU133" s="50"/>
      <c r="EV133" s="50"/>
      <c r="EW133" s="50"/>
      <c r="EX133" s="50"/>
      <c r="EY133" s="50"/>
      <c r="EZ133" s="50"/>
      <c r="FA133" s="50"/>
      <c r="FB133" s="50"/>
      <c r="FC133" s="50"/>
      <c r="FD133" s="50"/>
      <c r="FE133" s="50"/>
      <c r="FF133" s="50"/>
      <c r="FG133" s="50"/>
      <c r="FH133" s="50"/>
      <c r="FI133" s="50"/>
      <c r="FJ133" s="50"/>
      <c r="FK133" s="50"/>
      <c r="FL133" s="50"/>
      <c r="FM133" s="50"/>
      <c r="FN133" s="50"/>
      <c r="FO133" s="50"/>
      <c r="FP133" s="50"/>
      <c r="FQ133" s="50"/>
      <c r="FR133" s="50"/>
      <c r="FS133" s="50"/>
      <c r="FT133" s="50"/>
      <c r="FU133" s="50"/>
      <c r="FV133" s="50"/>
      <c r="FW133" s="50"/>
      <c r="FX133" s="50"/>
      <c r="FY133" s="50"/>
      <c r="FZ133" s="50"/>
      <c r="GA133" s="50"/>
      <c r="GB133" s="50"/>
      <c r="GC133" s="50"/>
      <c r="GD133" s="50"/>
      <c r="GE133" s="50"/>
      <c r="GF133" s="50"/>
      <c r="GG133" s="50"/>
      <c r="GH133" s="50"/>
      <c r="GI133" s="50"/>
      <c r="GJ133" s="50"/>
      <c r="GK133" s="50"/>
      <c r="GL133" s="50"/>
      <c r="GM133" s="50"/>
      <c r="GN133" s="50"/>
      <c r="GO133" s="50"/>
      <c r="GP133" s="50"/>
      <c r="GQ133" s="50"/>
      <c r="GR133" s="50"/>
      <c r="GS133" s="50"/>
      <c r="GT133" s="50"/>
      <c r="GU133" s="50"/>
      <c r="GV133" s="50"/>
      <c r="GW133" s="50"/>
      <c r="GX133" s="50"/>
      <c r="GY133" s="50"/>
      <c r="GZ133" s="50"/>
      <c r="HA133" s="50"/>
      <c r="HB133" s="50"/>
      <c r="HC133" s="50"/>
      <c r="HD133" s="50"/>
      <c r="HE133" s="50"/>
      <c r="HF133" s="50"/>
      <c r="HG133" s="50"/>
      <c r="HH133" s="50"/>
      <c r="HI133" s="50"/>
      <c r="HJ133" s="50"/>
      <c r="HK133" s="50"/>
      <c r="HL133" s="50"/>
      <c r="HM133" s="50"/>
      <c r="HN133" s="50"/>
      <c r="HO133" s="50"/>
      <c r="HP133" s="50"/>
      <c r="HQ133" s="50"/>
      <c r="HR133" s="50"/>
      <c r="HS133" s="50"/>
      <c r="HT133" s="50"/>
      <c r="HU133" s="50"/>
      <c r="HV133" s="50"/>
      <c r="HW133" s="50"/>
      <c r="HX133" s="50"/>
      <c r="HY133" s="50"/>
      <c r="HZ133" s="50"/>
      <c r="IA133" s="50"/>
      <c r="IB133" s="50"/>
      <c r="IC133" s="50"/>
      <c r="ID133" s="50"/>
      <c r="IE133" s="50"/>
      <c r="IF133" s="50"/>
      <c r="IG133" s="50"/>
      <c r="IH133" s="50"/>
      <c r="II133" s="50"/>
      <c r="IJ133" s="50"/>
      <c r="IK133" s="50"/>
      <c r="IL133" s="50"/>
      <c r="IM133" s="50"/>
      <c r="IN133" s="50"/>
      <c r="IO133" s="50"/>
      <c r="IP133" s="50"/>
      <c r="IQ133" s="50"/>
      <c r="IR133" s="50"/>
      <c r="IS133" s="50"/>
    </row>
    <row r="134" spans="1:253" s="63" customFormat="1" x14ac:dyDescent="0.25">
      <c r="A134" s="50" t="s">
        <v>893</v>
      </c>
      <c r="B134" s="50">
        <v>1</v>
      </c>
      <c r="C134" s="50" t="s">
        <v>68</v>
      </c>
      <c r="D134" s="155" t="s">
        <v>486</v>
      </c>
      <c r="E134" s="51">
        <v>6.25</v>
      </c>
      <c r="F134" s="39">
        <v>89</v>
      </c>
      <c r="G134" s="39">
        <v>94.76</v>
      </c>
      <c r="H134" s="40">
        <v>105000</v>
      </c>
      <c r="I134" s="84"/>
      <c r="J134" s="53">
        <f t="shared" si="8"/>
        <v>84.336400000000012</v>
      </c>
      <c r="K134" s="53">
        <v>86.908300000000011</v>
      </c>
      <c r="L134" s="50"/>
      <c r="M134" s="50" t="s">
        <v>223</v>
      </c>
      <c r="N134" s="50" t="s">
        <v>428</v>
      </c>
      <c r="O134" s="50"/>
      <c r="P134" s="85"/>
      <c r="Q134" s="50"/>
      <c r="R134" s="50"/>
      <c r="S134" s="50"/>
      <c r="T134" s="50"/>
      <c r="U134" s="50"/>
      <c r="V134" s="50"/>
      <c r="W134" s="50"/>
      <c r="X134" s="50"/>
      <c r="Y134" s="50"/>
      <c r="Z134" s="50"/>
      <c r="AA134" s="50"/>
      <c r="AB134" s="50"/>
      <c r="AC134" s="50"/>
      <c r="AD134" s="50"/>
      <c r="AE134" s="50"/>
      <c r="AF134" s="50"/>
      <c r="AG134" s="50"/>
      <c r="AH134" s="50"/>
      <c r="AI134" s="50"/>
      <c r="AJ134" s="50"/>
      <c r="AK134" s="50"/>
      <c r="AL134" s="50"/>
      <c r="AM134" s="50"/>
      <c r="AN134" s="50"/>
      <c r="AO134" s="50"/>
      <c r="AP134" s="50"/>
      <c r="AQ134" s="50"/>
      <c r="AR134" s="50"/>
      <c r="AS134" s="50"/>
      <c r="AT134" s="50"/>
      <c r="AU134" s="50"/>
      <c r="AV134" s="50"/>
      <c r="AW134" s="50"/>
      <c r="AX134" s="50"/>
      <c r="AY134" s="50"/>
      <c r="AZ134" s="50"/>
      <c r="BA134" s="50"/>
      <c r="BB134" s="50"/>
      <c r="BC134" s="50"/>
      <c r="BD134" s="50"/>
      <c r="BE134" s="50"/>
      <c r="BF134" s="50"/>
      <c r="BG134" s="50"/>
      <c r="BH134" s="50"/>
      <c r="BI134" s="50"/>
      <c r="BJ134" s="50"/>
      <c r="BK134" s="50"/>
      <c r="BL134" s="50"/>
      <c r="BM134" s="50"/>
      <c r="BN134" s="50"/>
      <c r="BO134" s="50"/>
      <c r="BP134" s="50"/>
      <c r="BQ134" s="50"/>
      <c r="BR134" s="50"/>
      <c r="BS134" s="50"/>
      <c r="BT134" s="50"/>
      <c r="BU134" s="50"/>
      <c r="BV134" s="50"/>
      <c r="BW134" s="50"/>
      <c r="BX134" s="50"/>
      <c r="BY134" s="50"/>
      <c r="BZ134" s="50"/>
      <c r="CA134" s="50"/>
      <c r="CB134" s="50"/>
      <c r="CC134" s="50"/>
      <c r="CD134" s="50"/>
      <c r="CE134" s="50"/>
      <c r="CF134" s="50"/>
      <c r="CG134" s="50"/>
      <c r="CH134" s="50"/>
      <c r="CI134" s="50"/>
      <c r="CJ134" s="50"/>
      <c r="CK134" s="50"/>
      <c r="CL134" s="50"/>
      <c r="CM134" s="50"/>
      <c r="CN134" s="50"/>
      <c r="CO134" s="50"/>
      <c r="CP134" s="50"/>
      <c r="CQ134" s="50"/>
      <c r="CR134" s="50"/>
      <c r="CS134" s="50"/>
      <c r="CT134" s="50"/>
      <c r="CU134" s="50"/>
      <c r="CV134" s="50"/>
      <c r="CW134" s="50"/>
      <c r="CX134" s="50"/>
      <c r="CY134" s="50"/>
      <c r="CZ134" s="50"/>
      <c r="DA134" s="50"/>
      <c r="DB134" s="50"/>
      <c r="DC134" s="50"/>
      <c r="DD134" s="50"/>
      <c r="DE134" s="50"/>
      <c r="DF134" s="50"/>
      <c r="DG134" s="50"/>
      <c r="DH134" s="50"/>
      <c r="DI134" s="50"/>
      <c r="DJ134" s="50"/>
      <c r="DK134" s="50"/>
      <c r="DL134" s="50"/>
      <c r="DM134" s="50"/>
      <c r="DN134" s="50"/>
      <c r="DO134" s="50"/>
      <c r="DP134" s="50"/>
      <c r="DQ134" s="50"/>
      <c r="DR134" s="50"/>
      <c r="DS134" s="50"/>
      <c r="DT134" s="50"/>
      <c r="DU134" s="50"/>
      <c r="DV134" s="50"/>
      <c r="DW134" s="50"/>
      <c r="DX134" s="50"/>
      <c r="DY134" s="50"/>
      <c r="DZ134" s="50"/>
      <c r="EA134" s="50"/>
      <c r="EB134" s="50"/>
      <c r="EC134" s="50"/>
      <c r="ED134" s="50"/>
      <c r="EE134" s="50"/>
      <c r="EF134" s="50"/>
      <c r="EG134" s="50"/>
      <c r="EH134" s="50"/>
      <c r="EI134" s="50"/>
      <c r="EJ134" s="50"/>
      <c r="EK134" s="50"/>
      <c r="EL134" s="50"/>
      <c r="EM134" s="50"/>
      <c r="EN134" s="50"/>
      <c r="EO134" s="50"/>
      <c r="EP134" s="50"/>
      <c r="EQ134" s="50"/>
      <c r="ER134" s="50"/>
      <c r="ES134" s="50"/>
      <c r="ET134" s="50"/>
      <c r="EU134" s="50"/>
      <c r="EV134" s="50"/>
      <c r="EW134" s="50"/>
      <c r="EX134" s="50"/>
      <c r="EY134" s="50"/>
      <c r="EZ134" s="50"/>
      <c r="FA134" s="50"/>
      <c r="FB134" s="50"/>
      <c r="FC134" s="50"/>
      <c r="FD134" s="50"/>
      <c r="FE134" s="50"/>
      <c r="FF134" s="50"/>
      <c r="FG134" s="50"/>
      <c r="FH134" s="50"/>
      <c r="FI134" s="50"/>
      <c r="FJ134" s="50"/>
      <c r="FK134" s="50"/>
      <c r="FL134" s="50"/>
      <c r="FM134" s="50"/>
      <c r="FN134" s="50"/>
      <c r="FO134" s="50"/>
      <c r="FP134" s="50"/>
      <c r="FQ134" s="50"/>
      <c r="FR134" s="50"/>
      <c r="FS134" s="50"/>
      <c r="FT134" s="50"/>
      <c r="FU134" s="50"/>
      <c r="FV134" s="50"/>
      <c r="FW134" s="50"/>
      <c r="FX134" s="50"/>
      <c r="FY134" s="50"/>
      <c r="FZ134" s="50"/>
      <c r="GA134" s="50"/>
      <c r="GB134" s="50"/>
      <c r="GC134" s="50"/>
      <c r="GD134" s="50"/>
      <c r="GE134" s="50"/>
      <c r="GF134" s="50"/>
      <c r="GG134" s="50"/>
      <c r="GH134" s="50"/>
      <c r="GI134" s="50"/>
      <c r="GJ134" s="50"/>
      <c r="GK134" s="50"/>
      <c r="GL134" s="50"/>
      <c r="GM134" s="50"/>
      <c r="GN134" s="50"/>
      <c r="GO134" s="50"/>
      <c r="GP134" s="50"/>
      <c r="GQ134" s="50"/>
      <c r="GR134" s="50"/>
      <c r="GS134" s="50"/>
      <c r="GT134" s="50"/>
      <c r="GU134" s="50"/>
      <c r="GV134" s="50"/>
      <c r="GW134" s="50"/>
      <c r="GX134" s="50"/>
      <c r="GY134" s="50"/>
      <c r="GZ134" s="50"/>
      <c r="HA134" s="50"/>
      <c r="HB134" s="50"/>
      <c r="HC134" s="50"/>
      <c r="HD134" s="50"/>
      <c r="HE134" s="50"/>
      <c r="HF134" s="50"/>
      <c r="HG134" s="50"/>
      <c r="HH134" s="50"/>
      <c r="HI134" s="50"/>
      <c r="HJ134" s="50"/>
      <c r="HK134" s="50"/>
      <c r="HL134" s="50"/>
      <c r="HM134" s="50"/>
      <c r="HN134" s="50"/>
      <c r="HO134" s="50"/>
      <c r="HP134" s="50"/>
      <c r="HQ134" s="50"/>
      <c r="HR134" s="50"/>
      <c r="HS134" s="50"/>
      <c r="HT134" s="50"/>
      <c r="HU134" s="50"/>
      <c r="HV134" s="50"/>
      <c r="HW134" s="50"/>
      <c r="HX134" s="50"/>
      <c r="HY134" s="50"/>
      <c r="HZ134" s="50"/>
      <c r="IA134" s="50"/>
      <c r="IB134" s="50"/>
      <c r="IC134" s="50"/>
      <c r="ID134" s="50"/>
      <c r="IE134" s="50"/>
      <c r="IF134" s="50"/>
      <c r="IG134" s="50"/>
      <c r="IH134" s="50"/>
      <c r="II134" s="50"/>
      <c r="IJ134" s="50"/>
      <c r="IK134" s="50"/>
      <c r="IL134" s="50"/>
      <c r="IM134" s="50"/>
      <c r="IN134" s="50"/>
      <c r="IO134" s="50"/>
      <c r="IP134" s="50"/>
      <c r="IQ134" s="50"/>
      <c r="IR134" s="50"/>
      <c r="IS134" s="50"/>
    </row>
    <row r="135" spans="1:253" s="63" customFormat="1" x14ac:dyDescent="0.25">
      <c r="A135" s="50" t="s">
        <v>894</v>
      </c>
      <c r="B135" s="50">
        <v>1</v>
      </c>
      <c r="C135" s="50" t="s">
        <v>20</v>
      </c>
      <c r="D135" s="155" t="s">
        <v>280</v>
      </c>
      <c r="E135" s="51">
        <v>6.99</v>
      </c>
      <c r="F135" s="39">
        <v>83</v>
      </c>
      <c r="G135" s="39">
        <v>99.3</v>
      </c>
      <c r="H135" s="40">
        <v>110000</v>
      </c>
      <c r="I135" s="84"/>
      <c r="J135" s="53">
        <f t="shared" si="8"/>
        <v>82.418999999999997</v>
      </c>
      <c r="K135" s="53">
        <v>82.418999999999997</v>
      </c>
      <c r="L135" s="50"/>
      <c r="M135" s="50" t="s">
        <v>133</v>
      </c>
      <c r="N135" s="50"/>
      <c r="O135" s="50"/>
      <c r="P135" s="85"/>
      <c r="Q135" s="50"/>
      <c r="R135" s="50"/>
      <c r="S135" s="50"/>
      <c r="T135" s="50"/>
      <c r="U135" s="50"/>
      <c r="V135" s="50"/>
      <c r="W135" s="50"/>
      <c r="X135" s="50"/>
      <c r="Y135" s="50"/>
      <c r="Z135" s="50"/>
      <c r="AA135" s="50"/>
      <c r="AB135" s="50"/>
      <c r="AC135" s="50"/>
      <c r="AD135" s="50"/>
      <c r="AE135" s="50"/>
      <c r="AF135" s="50"/>
      <c r="AG135" s="50"/>
      <c r="AH135" s="50"/>
      <c r="AI135" s="50"/>
      <c r="AJ135" s="50"/>
      <c r="AK135" s="50"/>
      <c r="AL135" s="50"/>
      <c r="AM135" s="50"/>
      <c r="AN135" s="50"/>
      <c r="AO135" s="50"/>
      <c r="AP135" s="50"/>
      <c r="AQ135" s="50"/>
      <c r="AR135" s="50"/>
      <c r="AS135" s="50"/>
      <c r="AT135" s="50"/>
      <c r="AU135" s="50"/>
      <c r="AV135" s="50"/>
      <c r="AW135" s="50"/>
      <c r="AX135" s="50"/>
      <c r="AY135" s="50"/>
      <c r="AZ135" s="50"/>
      <c r="BA135" s="50"/>
      <c r="BB135" s="50"/>
      <c r="BC135" s="50"/>
      <c r="BD135" s="50"/>
      <c r="BE135" s="50"/>
      <c r="BF135" s="50"/>
      <c r="BG135" s="50"/>
      <c r="BH135" s="50"/>
      <c r="BI135" s="50"/>
      <c r="BJ135" s="50"/>
      <c r="BK135" s="50"/>
      <c r="BL135" s="50"/>
      <c r="BM135" s="50"/>
      <c r="BN135" s="50"/>
      <c r="BO135" s="50"/>
      <c r="BP135" s="50"/>
      <c r="BQ135" s="50"/>
      <c r="BR135" s="50"/>
      <c r="BS135" s="50"/>
      <c r="BT135" s="50"/>
      <c r="BU135" s="50"/>
      <c r="BV135" s="50"/>
      <c r="BW135" s="50"/>
      <c r="BX135" s="50"/>
      <c r="BY135" s="50"/>
      <c r="BZ135" s="50"/>
      <c r="CA135" s="50"/>
      <c r="CB135" s="50"/>
      <c r="CC135" s="50"/>
      <c r="CD135" s="50"/>
      <c r="CE135" s="50"/>
      <c r="CF135" s="50"/>
      <c r="CG135" s="50"/>
      <c r="CH135" s="50"/>
      <c r="CI135" s="50"/>
      <c r="CJ135" s="50"/>
      <c r="CK135" s="50"/>
      <c r="CL135" s="50"/>
      <c r="CM135" s="50"/>
      <c r="CN135" s="50"/>
      <c r="CO135" s="50"/>
      <c r="CP135" s="50"/>
      <c r="CQ135" s="50"/>
      <c r="CR135" s="50"/>
      <c r="CS135" s="50"/>
      <c r="CT135" s="50"/>
      <c r="CU135" s="50"/>
      <c r="CV135" s="50"/>
      <c r="CW135" s="50"/>
      <c r="CX135" s="50"/>
      <c r="CY135" s="50"/>
      <c r="CZ135" s="50"/>
      <c r="DA135" s="50"/>
      <c r="DB135" s="50"/>
      <c r="DC135" s="50"/>
      <c r="DD135" s="50"/>
      <c r="DE135" s="50"/>
      <c r="DF135" s="50"/>
      <c r="DG135" s="50"/>
      <c r="DH135" s="50"/>
      <c r="DI135" s="50"/>
      <c r="DJ135" s="50"/>
      <c r="DK135" s="50"/>
      <c r="DL135" s="50"/>
      <c r="DM135" s="50"/>
      <c r="DN135" s="50"/>
      <c r="DO135" s="50"/>
      <c r="DP135" s="50"/>
      <c r="DQ135" s="50"/>
      <c r="DR135" s="50"/>
      <c r="DS135" s="50"/>
      <c r="DT135" s="50"/>
      <c r="DU135" s="50"/>
      <c r="DV135" s="50"/>
      <c r="DW135" s="50"/>
      <c r="DX135" s="50"/>
      <c r="DY135" s="50"/>
      <c r="DZ135" s="50"/>
      <c r="EA135" s="50"/>
      <c r="EB135" s="50"/>
      <c r="EC135" s="50"/>
      <c r="ED135" s="50"/>
      <c r="EE135" s="50"/>
      <c r="EF135" s="50"/>
      <c r="EG135" s="50"/>
      <c r="EH135" s="50"/>
      <c r="EI135" s="50"/>
      <c r="EJ135" s="50"/>
      <c r="EK135" s="50"/>
      <c r="EL135" s="50"/>
      <c r="EM135" s="50"/>
      <c r="EN135" s="50"/>
      <c r="EO135" s="50"/>
      <c r="EP135" s="50"/>
      <c r="EQ135" s="50"/>
      <c r="ER135" s="50"/>
      <c r="ES135" s="50"/>
      <c r="ET135" s="50"/>
      <c r="EU135" s="50"/>
      <c r="EV135" s="50"/>
      <c r="EW135" s="50"/>
      <c r="EX135" s="50"/>
      <c r="EY135" s="50"/>
      <c r="EZ135" s="50"/>
      <c r="FA135" s="50"/>
      <c r="FB135" s="50"/>
      <c r="FC135" s="50"/>
      <c r="FD135" s="50"/>
      <c r="FE135" s="50"/>
      <c r="FF135" s="50"/>
      <c r="FG135" s="50"/>
      <c r="FH135" s="50"/>
      <c r="FI135" s="50"/>
      <c r="FJ135" s="50"/>
      <c r="FK135" s="50"/>
      <c r="FL135" s="50"/>
      <c r="FM135" s="50"/>
      <c r="FN135" s="50"/>
      <c r="FO135" s="50"/>
      <c r="FP135" s="50"/>
      <c r="FQ135" s="50"/>
      <c r="FR135" s="50"/>
      <c r="FS135" s="50"/>
      <c r="FT135" s="50"/>
      <c r="FU135" s="50"/>
      <c r="FV135" s="50"/>
      <c r="FW135" s="50"/>
      <c r="FX135" s="50"/>
      <c r="FY135" s="50"/>
      <c r="FZ135" s="50"/>
      <c r="GA135" s="50"/>
      <c r="GB135" s="50"/>
      <c r="GC135" s="50"/>
      <c r="GD135" s="50"/>
      <c r="GE135" s="50"/>
      <c r="GF135" s="50"/>
      <c r="GG135" s="50"/>
      <c r="GH135" s="50"/>
      <c r="GI135" s="50"/>
      <c r="GJ135" s="50"/>
      <c r="GK135" s="50"/>
      <c r="GL135" s="50"/>
      <c r="GM135" s="50"/>
      <c r="GN135" s="50"/>
      <c r="GO135" s="50"/>
      <c r="GP135" s="50"/>
      <c r="GQ135" s="50"/>
      <c r="GR135" s="50"/>
      <c r="GS135" s="50"/>
      <c r="GT135" s="50"/>
      <c r="GU135" s="50"/>
      <c r="GV135" s="50"/>
      <c r="GW135" s="50"/>
      <c r="GX135" s="50"/>
      <c r="GY135" s="50"/>
      <c r="GZ135" s="50"/>
      <c r="HA135" s="50"/>
      <c r="HB135" s="50"/>
      <c r="HC135" s="50"/>
      <c r="HD135" s="50"/>
      <c r="HE135" s="50"/>
      <c r="HF135" s="50"/>
      <c r="HG135" s="50"/>
      <c r="HH135" s="50"/>
      <c r="HI135" s="50"/>
      <c r="HJ135" s="50"/>
      <c r="HK135" s="50"/>
      <c r="HL135" s="50"/>
      <c r="HM135" s="50"/>
      <c r="HN135" s="50"/>
      <c r="HO135" s="50"/>
      <c r="HP135" s="50"/>
      <c r="HQ135" s="50"/>
      <c r="HR135" s="50"/>
      <c r="HS135" s="50"/>
      <c r="HT135" s="50"/>
      <c r="HU135" s="50"/>
      <c r="HV135" s="50"/>
      <c r="HW135" s="50"/>
      <c r="HX135" s="50"/>
      <c r="HY135" s="50"/>
      <c r="HZ135" s="50"/>
      <c r="IA135" s="50"/>
      <c r="IB135" s="50"/>
      <c r="IC135" s="50"/>
      <c r="ID135" s="50"/>
      <c r="IE135" s="50"/>
      <c r="IF135" s="50"/>
      <c r="IG135" s="50"/>
      <c r="IH135" s="50"/>
      <c r="II135" s="50"/>
      <c r="IJ135" s="50"/>
      <c r="IK135" s="50"/>
      <c r="IL135" s="50"/>
      <c r="IM135" s="50"/>
      <c r="IN135" s="50"/>
      <c r="IO135" s="50"/>
      <c r="IP135" s="50"/>
      <c r="IQ135" s="50"/>
      <c r="IR135" s="50"/>
      <c r="IS135" s="50"/>
    </row>
    <row r="136" spans="1:253" s="41" customFormat="1" x14ac:dyDescent="0.25">
      <c r="A136" s="50" t="s">
        <v>895</v>
      </c>
      <c r="B136" s="50">
        <v>1</v>
      </c>
      <c r="C136" s="50" t="s">
        <v>491</v>
      </c>
      <c r="D136" s="155" t="s">
        <v>439</v>
      </c>
      <c r="E136" s="83">
        <v>33.200000000000003</v>
      </c>
      <c r="F136" s="39">
        <v>91</v>
      </c>
      <c r="G136" s="39">
        <v>95.14</v>
      </c>
      <c r="H136" s="40">
        <v>172000</v>
      </c>
      <c r="I136" s="84"/>
      <c r="J136" s="53">
        <f t="shared" si="8"/>
        <v>86.577399999999997</v>
      </c>
      <c r="K136" s="53">
        <v>86.57</v>
      </c>
      <c r="L136" s="50"/>
      <c r="M136" s="50" t="s">
        <v>440</v>
      </c>
      <c r="N136" s="50" t="s">
        <v>499</v>
      </c>
      <c r="O136" s="50"/>
      <c r="P136" s="85"/>
      <c r="Q136" s="50"/>
      <c r="R136" s="50"/>
      <c r="S136" s="50"/>
      <c r="T136" s="50"/>
      <c r="U136" s="50"/>
      <c r="V136" s="50"/>
      <c r="W136" s="50"/>
      <c r="X136" s="50"/>
      <c r="Y136" s="50"/>
      <c r="Z136" s="50"/>
      <c r="AA136" s="50"/>
      <c r="AB136" s="50"/>
      <c r="AC136" s="50"/>
      <c r="AD136" s="50"/>
      <c r="AE136" s="50"/>
      <c r="AF136" s="50"/>
      <c r="AG136" s="50"/>
      <c r="AH136" s="50"/>
      <c r="AI136" s="50"/>
      <c r="AJ136" s="50"/>
      <c r="AK136" s="50"/>
      <c r="AL136" s="50"/>
      <c r="AM136" s="50"/>
      <c r="AN136" s="50"/>
      <c r="AO136" s="50"/>
      <c r="AP136" s="50"/>
      <c r="AQ136" s="50"/>
      <c r="AR136" s="50"/>
      <c r="AS136" s="50"/>
      <c r="AT136" s="50"/>
      <c r="AU136" s="50"/>
      <c r="AV136" s="50"/>
      <c r="AW136" s="50"/>
      <c r="AX136" s="50"/>
      <c r="AY136" s="50"/>
      <c r="AZ136" s="50"/>
      <c r="BA136" s="50"/>
      <c r="BB136" s="50"/>
      <c r="BC136" s="50"/>
      <c r="BD136" s="50"/>
      <c r="BE136" s="50"/>
      <c r="BF136" s="50"/>
      <c r="BG136" s="50"/>
      <c r="BH136" s="50"/>
      <c r="BI136" s="50"/>
      <c r="BJ136" s="50"/>
      <c r="BK136" s="50"/>
      <c r="BL136" s="50"/>
      <c r="BM136" s="50"/>
      <c r="BN136" s="50"/>
      <c r="BO136" s="50"/>
      <c r="BP136" s="50"/>
      <c r="BQ136" s="50"/>
      <c r="BR136" s="50"/>
      <c r="BS136" s="50"/>
      <c r="BT136" s="50"/>
      <c r="BU136" s="50"/>
      <c r="BV136" s="50"/>
      <c r="BW136" s="50"/>
      <c r="BX136" s="50"/>
      <c r="BY136" s="50"/>
      <c r="BZ136" s="50"/>
      <c r="CA136" s="50"/>
      <c r="CB136" s="50"/>
      <c r="CC136" s="50"/>
      <c r="CD136" s="50"/>
      <c r="CE136" s="50"/>
      <c r="CF136" s="50"/>
      <c r="CG136" s="50"/>
      <c r="CH136" s="50"/>
      <c r="CI136" s="50"/>
      <c r="CJ136" s="50"/>
      <c r="CK136" s="50"/>
      <c r="CL136" s="50"/>
      <c r="CM136" s="50"/>
      <c r="CN136" s="50"/>
      <c r="CO136" s="50"/>
      <c r="CP136" s="50"/>
      <c r="CQ136" s="50"/>
      <c r="CR136" s="50"/>
      <c r="CS136" s="50"/>
      <c r="CT136" s="50"/>
      <c r="CU136" s="50"/>
      <c r="CV136" s="50"/>
      <c r="CW136" s="50"/>
      <c r="CX136" s="50"/>
      <c r="CY136" s="50"/>
      <c r="CZ136" s="50"/>
      <c r="DA136" s="50"/>
      <c r="DB136" s="50"/>
      <c r="DC136" s="50"/>
      <c r="DD136" s="50"/>
      <c r="DE136" s="50"/>
      <c r="DF136" s="50"/>
      <c r="DG136" s="50"/>
      <c r="DH136" s="50"/>
      <c r="DI136" s="50"/>
      <c r="DJ136" s="50"/>
      <c r="DK136" s="50"/>
      <c r="DL136" s="50"/>
      <c r="DM136" s="50"/>
      <c r="DN136" s="50"/>
      <c r="DO136" s="50"/>
      <c r="DP136" s="50"/>
      <c r="DQ136" s="50"/>
      <c r="DR136" s="50"/>
      <c r="DS136" s="50"/>
      <c r="DT136" s="50"/>
      <c r="DU136" s="50"/>
      <c r="DV136" s="50"/>
      <c r="DW136" s="50"/>
      <c r="DX136" s="50"/>
      <c r="DY136" s="50"/>
      <c r="DZ136" s="50"/>
      <c r="EA136" s="50"/>
      <c r="EB136" s="50"/>
      <c r="EC136" s="50"/>
      <c r="ED136" s="50"/>
      <c r="EE136" s="50"/>
      <c r="EF136" s="50"/>
      <c r="EG136" s="50"/>
      <c r="EH136" s="50"/>
      <c r="EI136" s="50"/>
      <c r="EJ136" s="50"/>
      <c r="EK136" s="50"/>
      <c r="EL136" s="50"/>
      <c r="EM136" s="50"/>
      <c r="EN136" s="50"/>
      <c r="EO136" s="50"/>
      <c r="EP136" s="50"/>
      <c r="EQ136" s="50"/>
      <c r="ER136" s="50"/>
      <c r="ES136" s="50"/>
      <c r="ET136" s="50"/>
      <c r="EU136" s="50"/>
      <c r="EV136" s="50"/>
      <c r="EW136" s="50"/>
      <c r="EX136" s="50"/>
      <c r="EY136" s="50"/>
      <c r="EZ136" s="50"/>
      <c r="FA136" s="50"/>
      <c r="FB136" s="50"/>
      <c r="FC136" s="50"/>
      <c r="FD136" s="50"/>
      <c r="FE136" s="50"/>
      <c r="FF136" s="50"/>
      <c r="FG136" s="50"/>
      <c r="FH136" s="50"/>
      <c r="FI136" s="50"/>
      <c r="FJ136" s="50"/>
      <c r="FK136" s="50"/>
      <c r="FL136" s="50"/>
      <c r="FM136" s="50"/>
      <c r="FN136" s="50"/>
      <c r="FO136" s="50"/>
      <c r="FP136" s="50"/>
      <c r="FQ136" s="50"/>
      <c r="FR136" s="50"/>
      <c r="FS136" s="50"/>
      <c r="FT136" s="50"/>
      <c r="FU136" s="50"/>
      <c r="FV136" s="50"/>
      <c r="FW136" s="50"/>
      <c r="FX136" s="50"/>
      <c r="FY136" s="50"/>
      <c r="FZ136" s="50"/>
      <c r="GA136" s="50"/>
      <c r="GB136" s="50"/>
      <c r="GC136" s="50"/>
      <c r="GD136" s="50"/>
      <c r="GE136" s="50"/>
      <c r="GF136" s="50"/>
      <c r="GG136" s="50"/>
      <c r="GH136" s="50"/>
      <c r="GI136" s="50"/>
      <c r="GJ136" s="50"/>
      <c r="GK136" s="50"/>
      <c r="GL136" s="50"/>
      <c r="GM136" s="50"/>
      <c r="GN136" s="50"/>
      <c r="GO136" s="50"/>
      <c r="GP136" s="50"/>
      <c r="GQ136" s="50"/>
      <c r="GR136" s="50"/>
      <c r="GS136" s="50"/>
      <c r="GT136" s="50"/>
      <c r="GU136" s="50"/>
      <c r="GV136" s="50"/>
      <c r="GW136" s="50"/>
      <c r="GX136" s="50"/>
      <c r="GY136" s="50"/>
      <c r="GZ136" s="50"/>
      <c r="HA136" s="50"/>
      <c r="HB136" s="50"/>
      <c r="HC136" s="50"/>
      <c r="HD136" s="50"/>
      <c r="HE136" s="50"/>
      <c r="HF136" s="50"/>
      <c r="HG136" s="50"/>
      <c r="HH136" s="50"/>
      <c r="HI136" s="50"/>
      <c r="HJ136" s="50"/>
      <c r="HK136" s="50"/>
      <c r="HL136" s="50"/>
      <c r="HM136" s="50"/>
      <c r="HN136" s="50"/>
      <c r="HO136" s="50"/>
      <c r="HP136" s="50"/>
      <c r="HQ136" s="50"/>
      <c r="HR136" s="50"/>
      <c r="HS136" s="50"/>
      <c r="HT136" s="50"/>
      <c r="HU136" s="50"/>
      <c r="HV136" s="50"/>
      <c r="HW136" s="50"/>
      <c r="HX136" s="50"/>
      <c r="HY136" s="50"/>
      <c r="HZ136" s="50"/>
      <c r="IA136" s="50"/>
      <c r="IB136" s="50"/>
      <c r="IC136" s="50"/>
      <c r="ID136" s="50"/>
      <c r="IE136" s="50"/>
      <c r="IF136" s="50"/>
      <c r="IG136" s="50"/>
      <c r="IH136" s="50"/>
      <c r="II136" s="50"/>
      <c r="IJ136" s="50"/>
      <c r="IK136" s="50"/>
      <c r="IL136" s="50"/>
      <c r="IM136" s="50"/>
      <c r="IN136" s="50"/>
      <c r="IO136" s="50"/>
      <c r="IP136" s="50"/>
      <c r="IQ136" s="50"/>
      <c r="IR136" s="50"/>
      <c r="IS136" s="50"/>
    </row>
    <row r="137" spans="1:253" x14ac:dyDescent="0.25">
      <c r="A137" s="50" t="s">
        <v>896</v>
      </c>
      <c r="B137" s="50">
        <v>1</v>
      </c>
      <c r="C137" s="50" t="s">
        <v>25</v>
      </c>
      <c r="D137" s="155" t="s">
        <v>287</v>
      </c>
      <c r="E137" s="51">
        <v>10.98</v>
      </c>
      <c r="F137" s="39">
        <v>26</v>
      </c>
      <c r="G137" s="39">
        <v>99.97</v>
      </c>
      <c r="H137" s="40">
        <v>80000</v>
      </c>
      <c r="I137" s="128"/>
      <c r="J137" s="132">
        <f t="shared" si="8"/>
        <v>25.992199999999997</v>
      </c>
      <c r="K137" s="132">
        <v>25.992199999999997</v>
      </c>
      <c r="L137" s="129"/>
      <c r="M137" s="129"/>
      <c r="N137" s="129"/>
      <c r="O137" s="129"/>
      <c r="P137" s="129"/>
      <c r="Q137" s="129"/>
      <c r="R137" s="129"/>
      <c r="S137" s="129"/>
      <c r="T137" s="129"/>
      <c r="U137" s="129"/>
      <c r="V137" s="129"/>
      <c r="W137" s="129"/>
      <c r="X137" s="129"/>
      <c r="Y137" s="129"/>
      <c r="Z137" s="129"/>
      <c r="AA137" s="129"/>
      <c r="AB137" s="129"/>
      <c r="AC137" s="129"/>
      <c r="AD137" s="129"/>
      <c r="AE137" s="129"/>
      <c r="AF137" s="129"/>
      <c r="AG137" s="129"/>
      <c r="AH137" s="129"/>
      <c r="AI137" s="129"/>
      <c r="AJ137" s="129"/>
      <c r="AK137" s="129"/>
      <c r="AL137" s="129"/>
      <c r="AM137" s="129"/>
      <c r="AN137" s="129"/>
      <c r="AO137" s="129"/>
      <c r="AP137" s="129"/>
      <c r="AQ137" s="129"/>
      <c r="AR137" s="129"/>
      <c r="AS137" s="129"/>
      <c r="AT137" s="129"/>
      <c r="AU137" s="129"/>
      <c r="AV137" s="129"/>
      <c r="AW137" s="129"/>
      <c r="AX137" s="129"/>
      <c r="AY137" s="129"/>
      <c r="AZ137" s="129"/>
      <c r="BA137" s="129"/>
      <c r="BB137" s="129"/>
      <c r="BC137" s="129"/>
      <c r="BD137" s="129"/>
      <c r="BE137" s="129"/>
      <c r="BF137" s="129"/>
      <c r="BG137" s="129"/>
      <c r="BH137" s="129"/>
      <c r="BI137" s="129"/>
      <c r="BJ137" s="129"/>
      <c r="BK137" s="129"/>
      <c r="BL137" s="129"/>
      <c r="BM137" s="129"/>
      <c r="BN137" s="129"/>
      <c r="BO137" s="129"/>
      <c r="BP137" s="129"/>
      <c r="BQ137" s="129"/>
      <c r="BR137" s="129"/>
      <c r="BS137" s="129"/>
      <c r="BT137" s="129"/>
      <c r="BU137" s="129"/>
      <c r="BV137" s="129"/>
      <c r="BW137" s="129"/>
      <c r="BX137" s="129"/>
      <c r="BY137" s="129"/>
      <c r="BZ137" s="129"/>
      <c r="CA137" s="129"/>
      <c r="CB137" s="129"/>
      <c r="CC137" s="129"/>
      <c r="CD137" s="129"/>
      <c r="CE137" s="129"/>
      <c r="CF137" s="129"/>
      <c r="CG137" s="129"/>
      <c r="CH137" s="129"/>
      <c r="CI137" s="129"/>
      <c r="CJ137" s="129"/>
      <c r="CK137" s="129"/>
      <c r="CL137" s="129"/>
      <c r="CM137" s="129"/>
      <c r="CN137" s="129"/>
      <c r="CO137" s="129"/>
      <c r="CP137" s="129"/>
      <c r="CQ137" s="129"/>
      <c r="CR137" s="129"/>
      <c r="CS137" s="129"/>
      <c r="CT137" s="129"/>
      <c r="CU137" s="129"/>
      <c r="CV137" s="129"/>
      <c r="CW137" s="129"/>
      <c r="CX137" s="129"/>
      <c r="CY137" s="129"/>
      <c r="CZ137" s="129"/>
      <c r="DA137" s="129"/>
      <c r="DB137" s="129"/>
      <c r="DC137" s="129"/>
      <c r="DD137" s="129"/>
      <c r="DE137" s="129"/>
      <c r="DF137" s="129"/>
      <c r="DG137" s="129"/>
      <c r="DH137" s="129"/>
      <c r="DI137" s="129"/>
      <c r="DJ137" s="129"/>
      <c r="DK137" s="129"/>
      <c r="DL137" s="129"/>
      <c r="DM137" s="129"/>
      <c r="DN137" s="129"/>
      <c r="DO137" s="129"/>
      <c r="DP137" s="129"/>
      <c r="DQ137" s="129"/>
      <c r="DR137" s="129"/>
      <c r="DS137" s="129"/>
      <c r="DT137" s="129"/>
      <c r="DU137" s="129"/>
      <c r="DV137" s="129"/>
      <c r="DW137" s="129"/>
      <c r="DX137" s="129"/>
      <c r="DY137" s="129"/>
      <c r="DZ137" s="129"/>
      <c r="EA137" s="129"/>
      <c r="EB137" s="129"/>
      <c r="EC137" s="129"/>
      <c r="ED137" s="129"/>
      <c r="EE137" s="129"/>
      <c r="EF137" s="129"/>
      <c r="EG137" s="129"/>
      <c r="EH137" s="129"/>
      <c r="EI137" s="129"/>
      <c r="EJ137" s="129"/>
      <c r="EK137" s="129"/>
      <c r="EL137" s="129"/>
      <c r="EM137" s="129"/>
      <c r="EN137" s="129"/>
      <c r="EO137" s="129"/>
      <c r="EP137" s="129"/>
      <c r="EQ137" s="129"/>
      <c r="ER137" s="129"/>
      <c r="ES137" s="129"/>
      <c r="ET137" s="129"/>
      <c r="EU137" s="129"/>
      <c r="EV137" s="129"/>
      <c r="EW137" s="129"/>
      <c r="EX137" s="129"/>
      <c r="EY137" s="129"/>
      <c r="EZ137" s="129"/>
      <c r="FA137" s="129"/>
      <c r="FB137" s="129"/>
      <c r="FC137" s="129"/>
      <c r="FD137" s="129"/>
      <c r="FE137" s="129"/>
      <c r="FF137" s="129"/>
      <c r="FG137" s="129"/>
      <c r="FH137" s="129"/>
      <c r="FI137" s="129"/>
      <c r="FJ137" s="129"/>
      <c r="FK137" s="129"/>
      <c r="FL137" s="129"/>
      <c r="FM137" s="129"/>
      <c r="FN137" s="129"/>
      <c r="FO137" s="129"/>
      <c r="FP137" s="129"/>
      <c r="FQ137" s="129"/>
      <c r="FR137" s="129"/>
      <c r="FS137" s="129"/>
      <c r="FT137" s="129"/>
      <c r="FU137" s="129"/>
      <c r="FV137" s="129"/>
      <c r="FW137" s="129"/>
      <c r="FX137" s="129"/>
      <c r="FY137" s="129"/>
      <c r="FZ137" s="129"/>
      <c r="GA137" s="129"/>
      <c r="GB137" s="129"/>
      <c r="GC137" s="129"/>
      <c r="GD137" s="129"/>
      <c r="GE137" s="129"/>
      <c r="GF137" s="129"/>
      <c r="GG137" s="129"/>
      <c r="GH137" s="129"/>
      <c r="GI137" s="129"/>
      <c r="GJ137" s="129"/>
      <c r="GK137" s="129"/>
      <c r="GL137" s="129"/>
      <c r="GM137" s="129"/>
      <c r="GN137" s="129"/>
      <c r="GO137" s="129"/>
      <c r="GP137" s="129"/>
      <c r="GQ137" s="129"/>
      <c r="GR137" s="129"/>
      <c r="GS137" s="129"/>
      <c r="GT137" s="129"/>
      <c r="GU137" s="129"/>
      <c r="GV137" s="129"/>
      <c r="GW137" s="129"/>
      <c r="GX137" s="129"/>
      <c r="GY137" s="129"/>
      <c r="GZ137" s="129"/>
      <c r="HA137" s="129"/>
      <c r="HB137" s="129"/>
      <c r="HC137" s="129"/>
      <c r="HD137" s="129"/>
      <c r="HE137" s="129"/>
      <c r="HF137" s="129"/>
      <c r="HG137" s="129"/>
      <c r="HH137" s="129"/>
      <c r="HI137" s="129"/>
      <c r="HJ137" s="129"/>
      <c r="HK137" s="129"/>
      <c r="HL137" s="129"/>
      <c r="HM137" s="129"/>
      <c r="HN137" s="129"/>
      <c r="HO137" s="129"/>
      <c r="HP137" s="129"/>
      <c r="HQ137" s="129"/>
      <c r="HR137" s="129"/>
      <c r="HS137" s="129"/>
      <c r="HT137" s="129"/>
      <c r="HU137" s="129"/>
      <c r="HV137" s="129"/>
      <c r="HW137" s="129"/>
      <c r="HX137" s="129"/>
      <c r="HY137" s="129"/>
      <c r="HZ137" s="129"/>
      <c r="IA137" s="129"/>
      <c r="IB137" s="129"/>
      <c r="IC137" s="129"/>
      <c r="ID137" s="129"/>
      <c r="IE137" s="129"/>
      <c r="IF137" s="129"/>
      <c r="IG137" s="129"/>
      <c r="IH137" s="129"/>
      <c r="II137" s="129"/>
      <c r="IJ137" s="129"/>
      <c r="IK137" s="129"/>
      <c r="IL137" s="129"/>
      <c r="IM137" s="129"/>
      <c r="IN137" s="129"/>
      <c r="IO137" s="129"/>
      <c r="IP137" s="129"/>
      <c r="IQ137" s="129"/>
      <c r="IR137" s="129"/>
      <c r="IS137" s="129"/>
    </row>
    <row r="138" spans="1:253" s="41" customFormat="1" x14ac:dyDescent="0.25">
      <c r="A138" s="50" t="s">
        <v>542</v>
      </c>
      <c r="B138" s="50">
        <v>1</v>
      </c>
      <c r="C138" s="50" t="s">
        <v>461</v>
      </c>
      <c r="D138" s="155" t="s">
        <v>462</v>
      </c>
      <c r="E138" s="51">
        <v>8.3710454546014557</v>
      </c>
      <c r="F138" s="39">
        <v>89</v>
      </c>
      <c r="G138" s="39">
        <v>97.2</v>
      </c>
      <c r="H138" s="40">
        <v>130000</v>
      </c>
      <c r="I138" s="84"/>
      <c r="J138" s="53">
        <f t="shared" si="8"/>
        <v>86.50800000000001</v>
      </c>
      <c r="K138" s="53">
        <v>87.01762500000001</v>
      </c>
      <c r="L138" s="50"/>
      <c r="M138" s="50" t="s">
        <v>153</v>
      </c>
      <c r="N138" s="50" t="s">
        <v>154</v>
      </c>
      <c r="O138" s="50" t="s">
        <v>387</v>
      </c>
      <c r="P138" s="85" t="s">
        <v>405</v>
      </c>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0"/>
      <c r="BA138" s="50"/>
      <c r="BB138" s="50"/>
      <c r="BC138" s="50"/>
      <c r="BD138" s="50"/>
      <c r="BE138" s="50"/>
      <c r="BF138" s="50"/>
      <c r="BG138" s="50"/>
      <c r="BH138" s="50"/>
      <c r="BI138" s="50"/>
      <c r="BJ138" s="50"/>
      <c r="BK138" s="50"/>
      <c r="BL138" s="50"/>
      <c r="BM138" s="50"/>
      <c r="BN138" s="50"/>
      <c r="BO138" s="50"/>
      <c r="BP138" s="50"/>
      <c r="BQ138" s="50"/>
      <c r="BR138" s="50"/>
      <c r="BS138" s="50"/>
      <c r="BT138" s="50"/>
      <c r="BU138" s="50"/>
      <c r="BV138" s="50"/>
      <c r="BW138" s="50"/>
      <c r="BX138" s="50"/>
      <c r="BY138" s="50"/>
      <c r="BZ138" s="50"/>
      <c r="CA138" s="50"/>
      <c r="CB138" s="50"/>
      <c r="CC138" s="50"/>
      <c r="CD138" s="50"/>
      <c r="CE138" s="50"/>
      <c r="CF138" s="50"/>
      <c r="CG138" s="50"/>
      <c r="CH138" s="50"/>
      <c r="CI138" s="50"/>
      <c r="CJ138" s="50"/>
      <c r="CK138" s="50"/>
      <c r="CL138" s="50"/>
      <c r="CM138" s="50"/>
      <c r="CN138" s="50"/>
      <c r="CO138" s="50"/>
      <c r="CP138" s="50"/>
      <c r="CQ138" s="50"/>
      <c r="CR138" s="50"/>
      <c r="CS138" s="50"/>
      <c r="CT138" s="50"/>
      <c r="CU138" s="50"/>
      <c r="CV138" s="50"/>
      <c r="CW138" s="50"/>
      <c r="CX138" s="50"/>
      <c r="CY138" s="50"/>
      <c r="CZ138" s="50"/>
      <c r="DA138" s="50"/>
      <c r="DB138" s="50"/>
      <c r="DC138" s="50"/>
      <c r="DD138" s="50"/>
      <c r="DE138" s="50"/>
      <c r="DF138" s="50"/>
      <c r="DG138" s="50"/>
      <c r="DH138" s="50"/>
      <c r="DI138" s="50"/>
      <c r="DJ138" s="50"/>
      <c r="DK138" s="50"/>
      <c r="DL138" s="50"/>
      <c r="DM138" s="50"/>
      <c r="DN138" s="50"/>
      <c r="DO138" s="50"/>
      <c r="DP138" s="50"/>
      <c r="DQ138" s="50"/>
      <c r="DR138" s="50"/>
      <c r="DS138" s="50"/>
      <c r="DT138" s="50"/>
      <c r="DU138" s="50"/>
      <c r="DV138" s="50"/>
      <c r="DW138" s="50"/>
      <c r="DX138" s="50"/>
      <c r="DY138" s="50"/>
      <c r="DZ138" s="50"/>
      <c r="EA138" s="50"/>
      <c r="EB138" s="50"/>
      <c r="EC138" s="50"/>
      <c r="ED138" s="50"/>
      <c r="EE138" s="50"/>
      <c r="EF138" s="50"/>
      <c r="EG138" s="50"/>
      <c r="EH138" s="50"/>
      <c r="EI138" s="50"/>
      <c r="EJ138" s="50"/>
      <c r="EK138" s="50"/>
      <c r="EL138" s="50"/>
      <c r="EM138" s="50"/>
      <c r="EN138" s="50"/>
      <c r="EO138" s="50"/>
      <c r="EP138" s="50"/>
      <c r="EQ138" s="50"/>
      <c r="ER138" s="50"/>
      <c r="ES138" s="50"/>
      <c r="ET138" s="50"/>
      <c r="EU138" s="50"/>
      <c r="EV138" s="50"/>
      <c r="EW138" s="50"/>
      <c r="EX138" s="50"/>
      <c r="EY138" s="50"/>
      <c r="EZ138" s="50"/>
      <c r="FA138" s="50"/>
      <c r="FB138" s="50"/>
      <c r="FC138" s="50"/>
      <c r="FD138" s="50"/>
      <c r="FE138" s="50"/>
      <c r="FF138" s="50"/>
      <c r="FG138" s="50"/>
      <c r="FH138" s="50"/>
      <c r="FI138" s="50"/>
      <c r="FJ138" s="50"/>
      <c r="FK138" s="50"/>
      <c r="FL138" s="50"/>
      <c r="FM138" s="50"/>
      <c r="FN138" s="50"/>
      <c r="FO138" s="50"/>
      <c r="FP138" s="50"/>
      <c r="FQ138" s="50"/>
      <c r="FR138" s="50"/>
      <c r="FS138" s="50"/>
      <c r="FT138" s="50"/>
      <c r="FU138" s="50"/>
      <c r="FV138" s="50"/>
      <c r="FW138" s="50"/>
      <c r="FX138" s="50"/>
      <c r="FY138" s="50"/>
      <c r="FZ138" s="50"/>
      <c r="GA138" s="50"/>
      <c r="GB138" s="50"/>
      <c r="GC138" s="50"/>
      <c r="GD138" s="50"/>
      <c r="GE138" s="50"/>
      <c r="GF138" s="50"/>
      <c r="GG138" s="50"/>
      <c r="GH138" s="50"/>
      <c r="GI138" s="50"/>
      <c r="GJ138" s="50"/>
      <c r="GK138" s="50"/>
      <c r="GL138" s="50"/>
      <c r="GM138" s="50"/>
      <c r="GN138" s="50"/>
      <c r="GO138" s="50"/>
      <c r="GP138" s="50"/>
      <c r="GQ138" s="50"/>
      <c r="GR138" s="50"/>
      <c r="GS138" s="50"/>
      <c r="GT138" s="50"/>
      <c r="GU138" s="50"/>
      <c r="GV138" s="50"/>
      <c r="GW138" s="50"/>
      <c r="GX138" s="50"/>
      <c r="GY138" s="50"/>
      <c r="GZ138" s="50"/>
      <c r="HA138" s="50"/>
      <c r="HB138" s="50"/>
      <c r="HC138" s="50"/>
      <c r="HD138" s="50"/>
      <c r="HE138" s="50"/>
      <c r="HF138" s="50"/>
      <c r="HG138" s="50"/>
      <c r="HH138" s="50"/>
      <c r="HI138" s="50"/>
      <c r="HJ138" s="50"/>
      <c r="HK138" s="50"/>
      <c r="HL138" s="50"/>
      <c r="HM138" s="50"/>
      <c r="HN138" s="50"/>
      <c r="HO138" s="50"/>
      <c r="HP138" s="50"/>
      <c r="HQ138" s="50"/>
      <c r="HR138" s="50"/>
      <c r="HS138" s="50"/>
      <c r="HT138" s="50"/>
      <c r="HU138" s="50"/>
      <c r="HV138" s="50"/>
      <c r="HW138" s="50"/>
      <c r="HX138" s="50"/>
      <c r="HY138" s="50"/>
      <c r="HZ138" s="50"/>
      <c r="IA138" s="50"/>
      <c r="IB138" s="50"/>
      <c r="IC138" s="50"/>
      <c r="ID138" s="50"/>
      <c r="IE138" s="50"/>
      <c r="IF138" s="50"/>
      <c r="IG138" s="50"/>
      <c r="IH138" s="50"/>
      <c r="II138" s="50"/>
      <c r="IJ138" s="50"/>
      <c r="IK138" s="50"/>
      <c r="IL138" s="50"/>
      <c r="IM138" s="50"/>
      <c r="IN138" s="50"/>
      <c r="IO138" s="50"/>
      <c r="IP138" s="50"/>
      <c r="IQ138" s="50"/>
      <c r="IR138" s="50"/>
      <c r="IS138" s="50"/>
    </row>
    <row r="139" spans="1:253" x14ac:dyDescent="0.25">
      <c r="A139" s="107" t="s">
        <v>574</v>
      </c>
      <c r="B139" s="107">
        <v>1</v>
      </c>
      <c r="C139" s="107" t="s">
        <v>475</v>
      </c>
      <c r="D139" s="165" t="s">
        <v>476</v>
      </c>
      <c r="E139" s="117">
        <v>14.45</v>
      </c>
      <c r="F139" s="32">
        <v>90</v>
      </c>
      <c r="G139" s="32">
        <v>97.7</v>
      </c>
      <c r="H139" s="109">
        <v>175000</v>
      </c>
      <c r="J139" s="53">
        <f t="shared" si="8"/>
        <v>87.93</v>
      </c>
      <c r="K139" s="53">
        <v>90.823425</v>
      </c>
      <c r="M139" s="50" t="s">
        <v>192</v>
      </c>
      <c r="N139" s="50" t="s">
        <v>364</v>
      </c>
      <c r="P139" s="85"/>
    </row>
    <row r="140" spans="1:253" x14ac:dyDescent="0.25">
      <c r="A140" s="50" t="s">
        <v>575</v>
      </c>
      <c r="B140" s="50">
        <v>1</v>
      </c>
      <c r="C140" s="50" t="s">
        <v>82</v>
      </c>
      <c r="D140" s="155" t="s">
        <v>315</v>
      </c>
      <c r="E140" s="83">
        <v>65.89</v>
      </c>
      <c r="F140" s="39">
        <v>76</v>
      </c>
      <c r="G140" s="39">
        <v>91.93</v>
      </c>
      <c r="I140" s="128"/>
      <c r="J140" s="132">
        <f t="shared" si="8"/>
        <v>69.866799999999998</v>
      </c>
      <c r="K140" s="132">
        <v>69.866799999999998</v>
      </c>
      <c r="L140" s="129"/>
      <c r="M140" s="129"/>
      <c r="N140" s="129"/>
      <c r="O140" s="129"/>
      <c r="P140" s="137"/>
      <c r="Q140" s="129"/>
      <c r="R140" s="129"/>
      <c r="S140" s="129"/>
      <c r="T140" s="129"/>
      <c r="U140" s="129"/>
      <c r="V140" s="129"/>
      <c r="W140" s="129"/>
      <c r="X140" s="129"/>
      <c r="Y140" s="129"/>
      <c r="Z140" s="129"/>
      <c r="AA140" s="129"/>
      <c r="AB140" s="129"/>
      <c r="AC140" s="129"/>
      <c r="AD140" s="129"/>
      <c r="AE140" s="129"/>
      <c r="AF140" s="129"/>
      <c r="AG140" s="129"/>
      <c r="AH140" s="129"/>
      <c r="AI140" s="129"/>
      <c r="AJ140" s="129"/>
      <c r="AK140" s="129"/>
      <c r="AL140" s="129"/>
      <c r="AM140" s="129"/>
      <c r="AN140" s="129"/>
      <c r="AO140" s="129"/>
      <c r="AP140" s="129"/>
      <c r="AQ140" s="129"/>
      <c r="AR140" s="129"/>
      <c r="AS140" s="129"/>
      <c r="AT140" s="129"/>
      <c r="AU140" s="129"/>
      <c r="AV140" s="129"/>
      <c r="AW140" s="129"/>
      <c r="AX140" s="129"/>
      <c r="AY140" s="129"/>
      <c r="AZ140" s="129"/>
      <c r="BA140" s="129"/>
      <c r="BB140" s="129"/>
      <c r="BC140" s="129"/>
      <c r="BD140" s="129"/>
      <c r="BE140" s="129"/>
      <c r="BF140" s="129"/>
      <c r="BG140" s="129"/>
      <c r="BH140" s="129"/>
      <c r="BI140" s="129"/>
      <c r="BJ140" s="129"/>
      <c r="BK140" s="129"/>
      <c r="BL140" s="129"/>
      <c r="BM140" s="129"/>
      <c r="BN140" s="129"/>
      <c r="BO140" s="129"/>
      <c r="BP140" s="129"/>
      <c r="BQ140" s="129"/>
      <c r="BR140" s="129"/>
      <c r="BS140" s="129"/>
      <c r="BT140" s="129"/>
      <c r="BU140" s="129"/>
      <c r="BV140" s="129"/>
      <c r="BW140" s="129"/>
      <c r="BX140" s="129"/>
      <c r="BY140" s="129"/>
      <c r="BZ140" s="129"/>
      <c r="CA140" s="129"/>
      <c r="CB140" s="129"/>
      <c r="CC140" s="129"/>
      <c r="CD140" s="129"/>
      <c r="CE140" s="129"/>
      <c r="CF140" s="129"/>
      <c r="CG140" s="129"/>
      <c r="CH140" s="129"/>
      <c r="CI140" s="129"/>
      <c r="CJ140" s="129"/>
      <c r="CK140" s="129"/>
      <c r="CL140" s="129"/>
      <c r="CM140" s="129"/>
      <c r="CN140" s="129"/>
      <c r="CO140" s="129"/>
      <c r="CP140" s="129"/>
      <c r="CQ140" s="129"/>
      <c r="CR140" s="129"/>
      <c r="CS140" s="129"/>
      <c r="CT140" s="129"/>
      <c r="CU140" s="129"/>
      <c r="CV140" s="129"/>
      <c r="CW140" s="129"/>
      <c r="CX140" s="129"/>
      <c r="CY140" s="129"/>
      <c r="CZ140" s="129"/>
      <c r="DA140" s="129"/>
      <c r="DB140" s="129"/>
      <c r="DC140" s="129"/>
      <c r="DD140" s="129"/>
      <c r="DE140" s="129"/>
      <c r="DF140" s="129"/>
      <c r="DG140" s="129"/>
      <c r="DH140" s="129"/>
      <c r="DI140" s="129"/>
      <c r="DJ140" s="129"/>
      <c r="DK140" s="129"/>
      <c r="DL140" s="129"/>
      <c r="DM140" s="129"/>
      <c r="DN140" s="129"/>
      <c r="DO140" s="129"/>
      <c r="DP140" s="129"/>
      <c r="DQ140" s="129"/>
      <c r="DR140" s="129"/>
      <c r="DS140" s="129"/>
      <c r="DT140" s="129"/>
      <c r="DU140" s="129"/>
      <c r="DV140" s="129"/>
      <c r="DW140" s="129"/>
      <c r="DX140" s="129"/>
      <c r="DY140" s="129"/>
      <c r="DZ140" s="129"/>
      <c r="EA140" s="129"/>
      <c r="EB140" s="129"/>
      <c r="EC140" s="129"/>
      <c r="ED140" s="129"/>
      <c r="EE140" s="129"/>
      <c r="EF140" s="129"/>
      <c r="EG140" s="129"/>
      <c r="EH140" s="129"/>
      <c r="EI140" s="129"/>
      <c r="EJ140" s="129"/>
      <c r="EK140" s="129"/>
      <c r="EL140" s="129"/>
      <c r="EM140" s="129"/>
      <c r="EN140" s="129"/>
      <c r="EO140" s="129"/>
      <c r="EP140" s="129"/>
      <c r="EQ140" s="129"/>
      <c r="ER140" s="129"/>
      <c r="ES140" s="129"/>
      <c r="ET140" s="129"/>
      <c r="EU140" s="129"/>
      <c r="EV140" s="129"/>
      <c r="EW140" s="129"/>
      <c r="EX140" s="129"/>
      <c r="EY140" s="129"/>
      <c r="EZ140" s="129"/>
      <c r="FA140" s="129"/>
      <c r="FB140" s="129"/>
      <c r="FC140" s="129"/>
      <c r="FD140" s="129"/>
      <c r="FE140" s="129"/>
      <c r="FF140" s="129"/>
      <c r="FG140" s="129"/>
      <c r="FH140" s="129"/>
      <c r="FI140" s="129"/>
      <c r="FJ140" s="129"/>
      <c r="FK140" s="129"/>
      <c r="FL140" s="129"/>
      <c r="FM140" s="129"/>
      <c r="FN140" s="129"/>
      <c r="FO140" s="129"/>
      <c r="FP140" s="129"/>
      <c r="FQ140" s="129"/>
      <c r="FR140" s="129"/>
      <c r="FS140" s="129"/>
      <c r="FT140" s="129"/>
      <c r="FU140" s="129"/>
      <c r="FV140" s="129"/>
      <c r="FW140" s="129"/>
      <c r="FX140" s="129"/>
      <c r="FY140" s="129"/>
      <c r="FZ140" s="129"/>
      <c r="GA140" s="129"/>
      <c r="GB140" s="129"/>
      <c r="GC140" s="129"/>
      <c r="GD140" s="129"/>
      <c r="GE140" s="129"/>
      <c r="GF140" s="129"/>
      <c r="GG140" s="129"/>
      <c r="GH140" s="129"/>
      <c r="GI140" s="129"/>
      <c r="GJ140" s="129"/>
      <c r="GK140" s="129"/>
      <c r="GL140" s="129"/>
      <c r="GM140" s="129"/>
      <c r="GN140" s="129"/>
      <c r="GO140" s="129"/>
      <c r="GP140" s="129"/>
      <c r="GQ140" s="129"/>
      <c r="GR140" s="129"/>
      <c r="GS140" s="129"/>
      <c r="GT140" s="129"/>
      <c r="GU140" s="129"/>
      <c r="GV140" s="129"/>
      <c r="GW140" s="129"/>
      <c r="GX140" s="129"/>
      <c r="GY140" s="129"/>
      <c r="GZ140" s="129"/>
      <c r="HA140" s="129"/>
      <c r="HB140" s="129"/>
      <c r="HC140" s="129"/>
      <c r="HD140" s="129"/>
      <c r="HE140" s="129"/>
      <c r="HF140" s="129"/>
      <c r="HG140" s="129"/>
      <c r="HH140" s="129"/>
      <c r="HI140" s="129"/>
      <c r="HJ140" s="129"/>
      <c r="HK140" s="129"/>
      <c r="HL140" s="129"/>
      <c r="HM140" s="129"/>
      <c r="HN140" s="129"/>
      <c r="HO140" s="129"/>
      <c r="HP140" s="129"/>
      <c r="HQ140" s="129"/>
      <c r="HR140" s="129"/>
      <c r="HS140" s="129"/>
      <c r="HT140" s="129"/>
      <c r="HU140" s="129"/>
      <c r="HV140" s="129"/>
      <c r="HW140" s="129"/>
      <c r="HX140" s="129"/>
      <c r="HY140" s="129"/>
      <c r="HZ140" s="129"/>
      <c r="IA140" s="129"/>
      <c r="IB140" s="129"/>
      <c r="IC140" s="129"/>
      <c r="ID140" s="129"/>
      <c r="IE140" s="129"/>
      <c r="IF140" s="129"/>
      <c r="IG140" s="129"/>
      <c r="IH140" s="129"/>
      <c r="II140" s="129"/>
      <c r="IJ140" s="129"/>
      <c r="IK140" s="129"/>
      <c r="IL140" s="129"/>
      <c r="IM140" s="129"/>
      <c r="IN140" s="129"/>
      <c r="IO140" s="129"/>
      <c r="IP140" s="129"/>
      <c r="IQ140" s="129"/>
      <c r="IR140" s="129"/>
      <c r="IS140" s="129"/>
    </row>
    <row r="141" spans="1:253" x14ac:dyDescent="0.25">
      <c r="A141" s="63" t="s">
        <v>227</v>
      </c>
      <c r="B141" s="63">
        <v>3</v>
      </c>
      <c r="C141" s="63" t="s">
        <v>100</v>
      </c>
      <c r="D141" s="162" t="s">
        <v>337</v>
      </c>
      <c r="E141" s="95">
        <v>33.270000000000003</v>
      </c>
      <c r="F141" s="96">
        <v>49</v>
      </c>
      <c r="G141" s="96">
        <v>71.73</v>
      </c>
      <c r="H141" s="97">
        <v>56700</v>
      </c>
      <c r="I141" s="98"/>
      <c r="J141" s="99">
        <f t="shared" si="8"/>
        <v>35.1477</v>
      </c>
      <c r="K141" s="99">
        <v>29.37585</v>
      </c>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c r="ES141" s="63"/>
      <c r="ET141" s="63"/>
      <c r="EU141" s="63"/>
      <c r="EV141" s="63"/>
      <c r="EW141" s="63"/>
      <c r="EX141" s="63"/>
      <c r="EY141" s="63"/>
      <c r="EZ141" s="63"/>
      <c r="FA141" s="63"/>
      <c r="FB141" s="63"/>
      <c r="FC141" s="63"/>
      <c r="FD141" s="63"/>
      <c r="FE141" s="63"/>
      <c r="FF141" s="63"/>
      <c r="FG141" s="63"/>
      <c r="FH141" s="63"/>
      <c r="FI141" s="63"/>
      <c r="FJ141" s="63"/>
      <c r="FK141" s="63"/>
      <c r="FL141" s="63"/>
      <c r="FM141" s="63"/>
      <c r="FN141" s="63"/>
      <c r="FO141" s="63"/>
      <c r="FP141" s="63"/>
      <c r="FQ141" s="63"/>
      <c r="FR141" s="63"/>
      <c r="FS141" s="63"/>
      <c r="FT141" s="63"/>
      <c r="FU141" s="63"/>
      <c r="FV141" s="63"/>
      <c r="FW141" s="63"/>
      <c r="FX141" s="63"/>
      <c r="FY141" s="63"/>
      <c r="FZ141" s="63"/>
      <c r="GA141" s="63"/>
      <c r="GB141" s="63"/>
      <c r="GC141" s="63"/>
      <c r="GD141" s="63"/>
      <c r="GE141" s="63"/>
      <c r="GF141" s="63"/>
      <c r="GG141" s="63"/>
      <c r="GH141" s="63"/>
      <c r="GI141" s="63"/>
      <c r="GJ141" s="63"/>
      <c r="GK141" s="63"/>
      <c r="GL141" s="63"/>
      <c r="GM141" s="63"/>
      <c r="GN141" s="63"/>
      <c r="GO141" s="63"/>
      <c r="GP141" s="63"/>
      <c r="GQ141" s="63"/>
      <c r="GR141" s="63"/>
      <c r="GS141" s="63"/>
      <c r="GT141" s="63"/>
      <c r="GU141" s="63"/>
      <c r="GV141" s="63"/>
      <c r="GW141" s="63"/>
      <c r="GX141" s="63"/>
      <c r="GY141" s="63"/>
      <c r="GZ141" s="63"/>
      <c r="HA141" s="63"/>
      <c r="HB141" s="63"/>
      <c r="HC141" s="63"/>
      <c r="HD141" s="63"/>
      <c r="HE141" s="63"/>
      <c r="HF141" s="63"/>
      <c r="HG141" s="63"/>
      <c r="HH141" s="63"/>
      <c r="HI141" s="63"/>
      <c r="HJ141" s="63"/>
      <c r="HK141" s="63"/>
      <c r="HL141" s="63"/>
      <c r="HM141" s="63"/>
      <c r="HN141" s="63"/>
      <c r="HO141" s="63"/>
      <c r="HP141" s="63"/>
      <c r="HQ141" s="63"/>
      <c r="HR141" s="63"/>
      <c r="HS141" s="63"/>
      <c r="HT141" s="63"/>
      <c r="HU141" s="63"/>
      <c r="HV141" s="63"/>
      <c r="HW141" s="63"/>
      <c r="HX141" s="63"/>
      <c r="HY141" s="63"/>
      <c r="HZ141" s="63"/>
      <c r="IA141" s="63"/>
      <c r="IB141" s="63"/>
      <c r="IC141" s="63"/>
      <c r="ID141" s="63"/>
      <c r="IE141" s="63"/>
      <c r="IF141" s="63"/>
      <c r="IG141" s="63"/>
      <c r="IH141" s="63"/>
      <c r="II141" s="63"/>
      <c r="IJ141" s="63"/>
      <c r="IK141" s="63"/>
      <c r="IL141" s="63"/>
      <c r="IM141" s="63"/>
      <c r="IN141" s="63"/>
      <c r="IO141" s="63"/>
      <c r="IP141" s="63"/>
      <c r="IQ141" s="63"/>
      <c r="IR141" s="63"/>
      <c r="IS141" s="63"/>
    </row>
    <row r="142" spans="1:253" x14ac:dyDescent="0.25">
      <c r="A142" s="41" t="s">
        <v>897</v>
      </c>
      <c r="B142" s="41">
        <v>2</v>
      </c>
      <c r="C142" s="41" t="s">
        <v>69</v>
      </c>
      <c r="D142" s="159" t="s">
        <v>335</v>
      </c>
      <c r="E142" s="77">
        <v>24.35</v>
      </c>
      <c r="F142" s="78">
        <v>90</v>
      </c>
      <c r="G142" s="78">
        <v>92.63</v>
      </c>
      <c r="H142" s="79">
        <v>3300000</v>
      </c>
      <c r="I142" s="80"/>
      <c r="J142" s="81">
        <f t="shared" si="8"/>
        <v>83.36699999999999</v>
      </c>
      <c r="K142" s="81">
        <v>89.664299999999997</v>
      </c>
      <c r="L142" s="41"/>
      <c r="M142" s="41" t="s">
        <v>404</v>
      </c>
      <c r="N142" s="41"/>
      <c r="O142" s="41"/>
      <c r="P142" s="82"/>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1"/>
      <c r="AY142" s="41"/>
      <c r="AZ142" s="41"/>
      <c r="BA142" s="41"/>
      <c r="BB142" s="41"/>
      <c r="BC142" s="41"/>
      <c r="BD142" s="41"/>
      <c r="BE142" s="41"/>
      <c r="BF142" s="41"/>
      <c r="BG142" s="41"/>
      <c r="BH142" s="41"/>
      <c r="BI142" s="41"/>
      <c r="BJ142" s="41"/>
      <c r="BK142" s="41"/>
      <c r="BL142" s="41"/>
      <c r="BM142" s="41"/>
      <c r="BN142" s="41"/>
      <c r="BO142" s="41"/>
      <c r="BP142" s="41"/>
      <c r="BQ142" s="41"/>
      <c r="BR142" s="41"/>
      <c r="BS142" s="41"/>
      <c r="BT142" s="41"/>
      <c r="BU142" s="41"/>
      <c r="BV142" s="41"/>
      <c r="BW142" s="41"/>
      <c r="BX142" s="41"/>
      <c r="BY142" s="41"/>
      <c r="BZ142" s="41"/>
      <c r="CA142" s="41"/>
      <c r="CB142" s="41"/>
      <c r="CC142" s="41"/>
      <c r="CD142" s="41"/>
      <c r="CE142" s="41"/>
      <c r="CF142" s="41"/>
      <c r="CG142" s="41"/>
      <c r="CH142" s="41"/>
      <c r="CI142" s="41"/>
      <c r="CJ142" s="41"/>
      <c r="CK142" s="41"/>
      <c r="CL142" s="41"/>
      <c r="CM142" s="41"/>
      <c r="CN142" s="41"/>
      <c r="CO142" s="41"/>
      <c r="CP142" s="41"/>
      <c r="CQ142" s="41"/>
      <c r="CR142" s="41"/>
      <c r="CS142" s="41"/>
      <c r="CT142" s="41"/>
      <c r="CU142" s="41"/>
      <c r="CV142" s="41"/>
      <c r="CW142" s="41"/>
      <c r="CX142" s="41"/>
      <c r="CY142" s="41"/>
      <c r="CZ142" s="41"/>
      <c r="DA142" s="41"/>
      <c r="DB142" s="41"/>
      <c r="DC142" s="41"/>
      <c r="DD142" s="41"/>
      <c r="DE142" s="41"/>
      <c r="DF142" s="41"/>
      <c r="DG142" s="41"/>
      <c r="DH142" s="41"/>
      <c r="DI142" s="41"/>
      <c r="DJ142" s="41"/>
      <c r="DK142" s="41"/>
      <c r="DL142" s="41"/>
      <c r="DM142" s="41"/>
      <c r="DN142" s="41"/>
      <c r="DO142" s="41"/>
      <c r="DP142" s="41"/>
      <c r="DQ142" s="41"/>
      <c r="DR142" s="41"/>
      <c r="DS142" s="41"/>
      <c r="DT142" s="41"/>
      <c r="DU142" s="41"/>
      <c r="DV142" s="41"/>
      <c r="DW142" s="41"/>
      <c r="DX142" s="41"/>
      <c r="DY142" s="41"/>
      <c r="DZ142" s="41"/>
      <c r="EA142" s="41"/>
      <c r="EB142" s="41"/>
      <c r="EC142" s="41"/>
      <c r="ED142" s="41"/>
      <c r="EE142" s="41"/>
      <c r="EF142" s="41"/>
      <c r="EG142" s="41"/>
      <c r="EH142" s="41"/>
      <c r="EI142" s="41"/>
      <c r="EJ142" s="41"/>
      <c r="EK142" s="41"/>
      <c r="EL142" s="41"/>
      <c r="EM142" s="41"/>
      <c r="EN142" s="41"/>
      <c r="EO142" s="41"/>
      <c r="EP142" s="41"/>
      <c r="EQ142" s="41"/>
      <c r="ER142" s="41"/>
      <c r="ES142" s="41"/>
      <c r="ET142" s="41"/>
      <c r="EU142" s="41"/>
      <c r="EV142" s="41"/>
      <c r="EW142" s="41"/>
      <c r="EX142" s="41"/>
      <c r="EY142" s="41"/>
      <c r="EZ142" s="41"/>
      <c r="FA142" s="41"/>
      <c r="FB142" s="41"/>
      <c r="FC142" s="41"/>
      <c r="FD142" s="41"/>
      <c r="FE142" s="41"/>
      <c r="FF142" s="41"/>
      <c r="FG142" s="41"/>
      <c r="FH142" s="41"/>
      <c r="FI142" s="41"/>
      <c r="FJ142" s="41"/>
      <c r="FK142" s="41"/>
      <c r="FL142" s="41"/>
      <c r="FM142" s="41"/>
      <c r="FN142" s="41"/>
      <c r="FO142" s="41"/>
      <c r="FP142" s="41"/>
      <c r="FQ142" s="41"/>
      <c r="FR142" s="41"/>
      <c r="FS142" s="41"/>
      <c r="FT142" s="41"/>
      <c r="FU142" s="41"/>
      <c r="FV142" s="41"/>
      <c r="FW142" s="41"/>
      <c r="FX142" s="41"/>
      <c r="FY142" s="41"/>
      <c r="FZ142" s="41"/>
      <c r="GA142" s="41"/>
      <c r="GB142" s="41"/>
      <c r="GC142" s="41"/>
      <c r="GD142" s="41"/>
      <c r="GE142" s="41"/>
      <c r="GF142" s="41"/>
      <c r="GG142" s="41"/>
      <c r="GH142" s="41"/>
      <c r="GI142" s="41"/>
      <c r="GJ142" s="41"/>
      <c r="GK142" s="41"/>
      <c r="GL142" s="41"/>
      <c r="GM142" s="41"/>
      <c r="GN142" s="41"/>
      <c r="GO142" s="41"/>
      <c r="GP142" s="41"/>
      <c r="GQ142" s="41"/>
      <c r="GR142" s="41"/>
      <c r="GS142" s="41"/>
      <c r="GT142" s="41"/>
      <c r="GU142" s="41"/>
      <c r="GV142" s="41"/>
      <c r="GW142" s="41"/>
      <c r="GX142" s="41"/>
      <c r="GY142" s="41"/>
      <c r="GZ142" s="41"/>
      <c r="HA142" s="41"/>
      <c r="HB142" s="41"/>
      <c r="HC142" s="41"/>
      <c r="HD142" s="41"/>
      <c r="HE142" s="41"/>
      <c r="HF142" s="41"/>
      <c r="HG142" s="41"/>
      <c r="HH142" s="41"/>
      <c r="HI142" s="41"/>
      <c r="HJ142" s="41"/>
      <c r="HK142" s="41"/>
      <c r="HL142" s="41"/>
      <c r="HM142" s="41"/>
      <c r="HN142" s="41"/>
      <c r="HO142" s="41"/>
      <c r="HP142" s="41"/>
      <c r="HQ142" s="41"/>
      <c r="HR142" s="41"/>
      <c r="HS142" s="41"/>
      <c r="HT142" s="41"/>
      <c r="HU142" s="41"/>
      <c r="HV142" s="41"/>
      <c r="HW142" s="41"/>
      <c r="HX142" s="41"/>
      <c r="HY142" s="41"/>
      <c r="HZ142" s="41"/>
      <c r="IA142" s="41"/>
      <c r="IB142" s="41"/>
      <c r="IC142" s="41"/>
      <c r="ID142" s="41"/>
      <c r="IE142" s="41"/>
      <c r="IF142" s="41"/>
      <c r="IG142" s="41"/>
      <c r="IH142" s="41"/>
      <c r="II142" s="41"/>
      <c r="IJ142" s="41"/>
      <c r="IK142" s="41"/>
      <c r="IL142" s="41"/>
      <c r="IM142" s="41"/>
      <c r="IN142" s="41"/>
      <c r="IO142" s="41"/>
      <c r="IP142" s="41"/>
      <c r="IQ142" s="41"/>
      <c r="IR142" s="41"/>
      <c r="IS142" s="41"/>
    </row>
    <row r="144" spans="1:253" x14ac:dyDescent="0.25">
      <c r="C144" s="119"/>
      <c r="D144" s="168"/>
    </row>
  </sheetData>
  <autoFilter ref="A4:IS142" xr:uid="{00000000-0009-0000-0000-000002000000}"/>
  <sortState xmlns:xlrd2="http://schemas.microsoft.com/office/spreadsheetml/2017/richdata2" ref="A5:IS136">
    <sortCondition ref="A5:A136"/>
  </sortState>
  <phoneticPr fontId="0" type="noConversion"/>
  <conditionalFormatting sqref="C142:C1048576 C1:C10 C12:C17 C19:C25 C48:C54 C56 C90:C129 C131:C140 C27:C37 C39:C46 C58:C88">
    <cfRule type="duplicateValues" dxfId="15" priority="11" stopIfTrue="1"/>
  </conditionalFormatting>
  <conditionalFormatting sqref="C11">
    <cfRule type="duplicateValues" dxfId="14" priority="10" stopIfTrue="1"/>
  </conditionalFormatting>
  <conditionalFormatting sqref="C141">
    <cfRule type="duplicateValues" dxfId="13" priority="9" stopIfTrue="1"/>
  </conditionalFormatting>
  <conditionalFormatting sqref="C18">
    <cfRule type="duplicateValues" dxfId="12" priority="8" stopIfTrue="1"/>
  </conditionalFormatting>
  <conditionalFormatting sqref="C47">
    <cfRule type="duplicateValues" dxfId="11" priority="7" stopIfTrue="1"/>
  </conditionalFormatting>
  <conditionalFormatting sqref="C55">
    <cfRule type="duplicateValues" dxfId="10" priority="6" stopIfTrue="1"/>
  </conditionalFormatting>
  <conditionalFormatting sqref="C89">
    <cfRule type="duplicateValues" dxfId="9" priority="5" stopIfTrue="1"/>
  </conditionalFormatting>
  <conditionalFormatting sqref="C130">
    <cfRule type="duplicateValues" dxfId="8" priority="4" stopIfTrue="1"/>
  </conditionalFormatting>
  <conditionalFormatting sqref="C26">
    <cfRule type="duplicateValues" dxfId="7" priority="3" stopIfTrue="1"/>
  </conditionalFormatting>
  <conditionalFormatting sqref="C38">
    <cfRule type="duplicateValues" dxfId="6" priority="2" stopIfTrue="1"/>
  </conditionalFormatting>
  <conditionalFormatting sqref="C57">
    <cfRule type="duplicateValues" dxfId="5" priority="1" stopIfTrue="1"/>
  </conditionalFormatting>
  <pageMargins left="0.75" right="0.75" top="1" bottom="0" header="0.5" footer="0.5"/>
  <pageSetup scale="10" fitToHeight="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T116"/>
  <sheetViews>
    <sheetView workbookViewId="0">
      <pane ySplit="2" topLeftCell="A45" activePane="bottomLeft" state="frozen"/>
      <selection pane="bottomLeft" activeCell="G36" sqref="G36"/>
    </sheetView>
  </sheetViews>
  <sheetFormatPr defaultRowHeight="13.2" x14ac:dyDescent="0.25"/>
  <cols>
    <col min="1" max="1" width="18.88671875" bestFit="1" customWidth="1"/>
    <col min="2" max="3" width="2.6640625" customWidth="1"/>
    <col min="4" max="4" width="25.6640625" bestFit="1" customWidth="1"/>
    <col min="5" max="6" width="2.6640625" customWidth="1"/>
    <col min="7" max="7" width="25.6640625" bestFit="1" customWidth="1"/>
    <col min="8" max="9" width="2.6640625" customWidth="1"/>
    <col min="10" max="10" width="25.6640625" bestFit="1" customWidth="1"/>
    <col min="11" max="12" width="2.6640625" customWidth="1"/>
    <col min="13" max="13" width="25.6640625" bestFit="1" customWidth="1"/>
  </cols>
  <sheetData>
    <row r="1" spans="1:20" x14ac:dyDescent="0.25">
      <c r="D1" s="269" t="s">
        <v>252</v>
      </c>
      <c r="E1" s="269"/>
      <c r="F1" s="269"/>
      <c r="G1" s="269"/>
      <c r="H1" s="269"/>
      <c r="I1" s="269"/>
      <c r="J1" s="269"/>
      <c r="K1" s="9"/>
      <c r="L1" s="9"/>
      <c r="M1" s="8"/>
      <c r="N1" s="8"/>
      <c r="O1" s="8"/>
      <c r="P1" s="8"/>
      <c r="Q1" s="8"/>
      <c r="R1" s="8"/>
      <c r="S1" s="8"/>
      <c r="T1" s="8"/>
    </row>
    <row r="2" spans="1:20" x14ac:dyDescent="0.25">
      <c r="A2" s="7" t="s">
        <v>257</v>
      </c>
      <c r="D2" s="10" t="s">
        <v>253</v>
      </c>
      <c r="E2" s="10"/>
      <c r="F2" s="10"/>
      <c r="G2" s="10" t="s">
        <v>254</v>
      </c>
      <c r="H2" s="10" t="s">
        <v>255</v>
      </c>
      <c r="I2" s="10"/>
      <c r="J2" s="10" t="s">
        <v>256</v>
      </c>
      <c r="K2" s="10"/>
      <c r="L2" s="10"/>
      <c r="M2" s="10" t="s">
        <v>259</v>
      </c>
      <c r="N2" s="11"/>
      <c r="O2" s="11"/>
      <c r="P2" s="11"/>
      <c r="Q2" s="11"/>
      <c r="R2" s="11"/>
      <c r="S2" s="11"/>
      <c r="T2" s="9"/>
    </row>
    <row r="3" spans="1:20" x14ac:dyDescent="0.25">
      <c r="A3" s="7" t="s">
        <v>342</v>
      </c>
      <c r="D3" s="10" t="s">
        <v>342</v>
      </c>
      <c r="E3" s="10"/>
      <c r="F3" s="10"/>
      <c r="G3" s="10" t="s">
        <v>342</v>
      </c>
      <c r="H3" s="10"/>
      <c r="I3" s="10"/>
      <c r="J3" s="10" t="s">
        <v>342</v>
      </c>
      <c r="K3" s="10"/>
      <c r="L3" s="10"/>
      <c r="M3" s="10" t="s">
        <v>342</v>
      </c>
      <c r="N3" s="11"/>
      <c r="O3" s="11"/>
      <c r="P3" s="11"/>
      <c r="Q3" s="11"/>
      <c r="R3" s="11"/>
      <c r="S3" s="11"/>
      <c r="T3" s="9"/>
    </row>
    <row r="4" spans="1:20" x14ac:dyDescent="0.25">
      <c r="A4" s="14" t="s">
        <v>258</v>
      </c>
      <c r="B4" s="14"/>
      <c r="C4" s="14"/>
      <c r="D4" s="14" t="s">
        <v>258</v>
      </c>
      <c r="E4" s="14"/>
      <c r="F4" s="14"/>
      <c r="G4" s="14" t="s">
        <v>258</v>
      </c>
      <c r="H4" s="14"/>
      <c r="I4" s="14"/>
      <c r="J4" s="14" t="s">
        <v>258</v>
      </c>
      <c r="K4" s="14"/>
      <c r="L4" s="14"/>
      <c r="M4" s="14" t="s">
        <v>258</v>
      </c>
      <c r="N4" s="14"/>
      <c r="O4" s="9" t="s">
        <v>255</v>
      </c>
      <c r="P4" s="9"/>
      <c r="Q4" s="9"/>
      <c r="R4" s="9"/>
      <c r="S4" s="9"/>
      <c r="T4" s="9"/>
    </row>
    <row r="5" spans="1:20" x14ac:dyDescent="0.25">
      <c r="A5" s="14" t="s">
        <v>135</v>
      </c>
      <c r="B5" s="14"/>
      <c r="C5" s="14"/>
      <c r="D5" s="15" t="s">
        <v>129</v>
      </c>
      <c r="E5" s="14"/>
      <c r="F5" s="14"/>
      <c r="G5" s="15" t="s">
        <v>129</v>
      </c>
      <c r="H5" s="14"/>
      <c r="I5" s="14"/>
      <c r="J5" s="15" t="s">
        <v>129</v>
      </c>
      <c r="K5" s="14"/>
      <c r="L5" s="14"/>
      <c r="M5" s="15" t="s">
        <v>129</v>
      </c>
      <c r="N5" s="14"/>
      <c r="O5" s="9"/>
      <c r="P5" s="12"/>
      <c r="Q5" s="9"/>
      <c r="R5" s="9"/>
      <c r="S5" s="12"/>
      <c r="T5" s="9"/>
    </row>
    <row r="6" spans="1:20" x14ac:dyDescent="0.25">
      <c r="A6" s="14" t="s">
        <v>204</v>
      </c>
      <c r="B6" s="14"/>
      <c r="C6" s="14"/>
      <c r="D6" s="15" t="s">
        <v>18</v>
      </c>
      <c r="E6" s="14"/>
      <c r="F6" s="14"/>
      <c r="G6" s="15" t="s">
        <v>18</v>
      </c>
      <c r="H6" s="14"/>
      <c r="I6" s="14"/>
      <c r="J6" s="15" t="s">
        <v>130</v>
      </c>
      <c r="K6" s="14"/>
      <c r="L6" s="14"/>
      <c r="M6" s="15" t="s">
        <v>134</v>
      </c>
      <c r="N6" s="14"/>
      <c r="O6" s="9"/>
      <c r="P6" s="12"/>
      <c r="Q6" s="9"/>
      <c r="R6" s="9"/>
      <c r="S6" s="12"/>
      <c r="T6" s="9"/>
    </row>
    <row r="7" spans="1:20" x14ac:dyDescent="0.25">
      <c r="A7" s="14"/>
      <c r="B7" s="14"/>
      <c r="C7" s="14"/>
      <c r="D7" s="15" t="s">
        <v>233</v>
      </c>
      <c r="E7" s="14"/>
      <c r="F7" s="14"/>
      <c r="G7" s="15" t="s">
        <v>134</v>
      </c>
      <c r="H7" s="14"/>
      <c r="I7" s="14"/>
      <c r="J7" s="15" t="s">
        <v>18</v>
      </c>
      <c r="K7" s="14"/>
      <c r="L7" s="14"/>
      <c r="M7" s="15" t="s">
        <v>233</v>
      </c>
      <c r="N7" s="14"/>
      <c r="O7" s="9"/>
      <c r="P7" s="12"/>
      <c r="Q7" s="9"/>
      <c r="R7" s="9"/>
      <c r="S7" s="12"/>
      <c r="T7" s="9"/>
    </row>
    <row r="8" spans="1:20" x14ac:dyDescent="0.25">
      <c r="A8" s="31" t="s">
        <v>343</v>
      </c>
      <c r="B8" s="14"/>
      <c r="C8" s="14"/>
      <c r="D8" s="14" t="s">
        <v>135</v>
      </c>
      <c r="E8" s="14"/>
      <c r="F8" s="14"/>
      <c r="G8" s="15" t="s">
        <v>233</v>
      </c>
      <c r="H8" s="14"/>
      <c r="I8" s="14"/>
      <c r="J8" s="15" t="s">
        <v>134</v>
      </c>
      <c r="K8" s="14"/>
      <c r="L8" s="14"/>
      <c r="M8" s="14" t="s">
        <v>135</v>
      </c>
      <c r="N8" s="14"/>
      <c r="O8" s="9"/>
      <c r="P8" s="12"/>
      <c r="Q8" s="9"/>
      <c r="R8" s="9"/>
      <c r="S8" s="12"/>
      <c r="T8" s="9"/>
    </row>
    <row r="9" spans="1:20" x14ac:dyDescent="0.25">
      <c r="A9" s="14" t="s">
        <v>166</v>
      </c>
      <c r="B9" s="14"/>
      <c r="C9" s="14"/>
      <c r="D9" s="15" t="s">
        <v>139</v>
      </c>
      <c r="E9" s="14"/>
      <c r="F9" s="14"/>
      <c r="G9" s="14" t="s">
        <v>135</v>
      </c>
      <c r="H9" s="14"/>
      <c r="I9" s="14"/>
      <c r="J9" s="15" t="s">
        <v>233</v>
      </c>
      <c r="K9" s="14"/>
      <c r="L9" s="14"/>
      <c r="M9" s="15" t="s">
        <v>137</v>
      </c>
      <c r="N9" s="14"/>
      <c r="O9" s="9"/>
      <c r="P9" s="12"/>
      <c r="Q9" s="9"/>
      <c r="R9" s="9"/>
      <c r="S9" s="12"/>
      <c r="T9" s="9"/>
    </row>
    <row r="10" spans="1:20" x14ac:dyDescent="0.25">
      <c r="A10" s="14" t="s">
        <v>167</v>
      </c>
      <c r="B10" s="14"/>
      <c r="C10" s="14"/>
      <c r="D10" s="15" t="s">
        <v>142</v>
      </c>
      <c r="E10" s="14"/>
      <c r="F10" s="14"/>
      <c r="G10" s="15" t="s">
        <v>137</v>
      </c>
      <c r="H10" s="14"/>
      <c r="I10" s="14"/>
      <c r="J10" s="14" t="s">
        <v>135</v>
      </c>
      <c r="K10" s="14"/>
      <c r="L10" s="14"/>
      <c r="M10" s="15" t="s">
        <v>139</v>
      </c>
      <c r="N10" s="14"/>
      <c r="O10" s="9"/>
      <c r="P10" s="12"/>
      <c r="Q10" s="9"/>
      <c r="R10" s="9"/>
      <c r="S10" s="12"/>
      <c r="T10" s="9"/>
    </row>
    <row r="11" spans="1:20" x14ac:dyDescent="0.25">
      <c r="A11" s="14" t="s">
        <v>172</v>
      </c>
      <c r="B11" s="14"/>
      <c r="C11" s="14"/>
      <c r="D11" s="15" t="s">
        <v>169</v>
      </c>
      <c r="E11" s="14"/>
      <c r="F11" s="14"/>
      <c r="G11" s="15" t="s">
        <v>139</v>
      </c>
      <c r="H11" s="14"/>
      <c r="I11" s="14"/>
      <c r="J11" s="15" t="s">
        <v>137</v>
      </c>
      <c r="K11" s="14"/>
      <c r="L11" s="14"/>
      <c r="M11" s="15" t="s">
        <v>142</v>
      </c>
      <c r="N11" s="14"/>
      <c r="O11" s="9"/>
      <c r="P11" s="12"/>
      <c r="Q11" s="9"/>
      <c r="R11" s="9"/>
      <c r="S11" s="12"/>
      <c r="T11" s="9"/>
    </row>
    <row r="12" spans="1:20" x14ac:dyDescent="0.25">
      <c r="A12" s="18" t="s">
        <v>30</v>
      </c>
      <c r="B12" s="14"/>
      <c r="C12" s="14"/>
      <c r="D12" s="18" t="s">
        <v>171</v>
      </c>
      <c r="E12" s="14"/>
      <c r="F12" s="14"/>
      <c r="G12" s="15" t="s">
        <v>142</v>
      </c>
      <c r="H12" s="14"/>
      <c r="I12" s="14"/>
      <c r="J12" s="15" t="s">
        <v>139</v>
      </c>
      <c r="K12" s="14"/>
      <c r="L12" s="14"/>
      <c r="M12" s="15" t="s">
        <v>260</v>
      </c>
      <c r="N12" s="14"/>
      <c r="O12" s="9"/>
      <c r="P12" s="12"/>
      <c r="Q12" s="9"/>
      <c r="R12" s="9"/>
      <c r="S12" s="12"/>
      <c r="T12" s="9"/>
    </row>
    <row r="13" spans="1:20" x14ac:dyDescent="0.25">
      <c r="A13" s="14" t="s">
        <v>185</v>
      </c>
      <c r="B13" s="14"/>
      <c r="C13" s="14"/>
      <c r="D13" s="15" t="s">
        <v>177</v>
      </c>
      <c r="E13" s="14"/>
      <c r="F13" s="14"/>
      <c r="G13" s="15" t="s">
        <v>260</v>
      </c>
      <c r="H13" s="14"/>
      <c r="I13" s="14"/>
      <c r="J13" s="15" t="s">
        <v>142</v>
      </c>
      <c r="K13" s="14"/>
      <c r="L13" s="14"/>
      <c r="M13" s="18" t="s">
        <v>171</v>
      </c>
      <c r="N13" s="14"/>
      <c r="O13" s="9"/>
      <c r="P13" s="12"/>
      <c r="Q13" s="9"/>
      <c r="R13" s="9"/>
      <c r="S13" s="12"/>
      <c r="T13" s="9"/>
    </row>
    <row r="14" spans="1:20" x14ac:dyDescent="0.25">
      <c r="A14" s="14" t="s">
        <v>72</v>
      </c>
      <c r="B14" s="14"/>
      <c r="C14" s="14"/>
      <c r="D14" s="15" t="s">
        <v>83</v>
      </c>
      <c r="E14" s="14"/>
      <c r="F14" s="14"/>
      <c r="G14" s="15" t="s">
        <v>169</v>
      </c>
      <c r="H14" s="14"/>
      <c r="I14" s="14"/>
      <c r="J14" s="15" t="s">
        <v>260</v>
      </c>
      <c r="K14" s="14"/>
      <c r="L14" s="14"/>
      <c r="M14" s="15" t="s">
        <v>174</v>
      </c>
      <c r="N14" s="14"/>
      <c r="O14" s="9"/>
      <c r="P14" s="12"/>
      <c r="Q14" s="9"/>
      <c r="R14" s="9"/>
      <c r="S14" s="12"/>
      <c r="T14" s="9"/>
    </row>
    <row r="15" spans="1:20" x14ac:dyDescent="0.25">
      <c r="A15" s="14" t="s">
        <v>98</v>
      </c>
      <c r="B15" s="14"/>
      <c r="C15" s="14"/>
      <c r="D15" s="15" t="s">
        <v>261</v>
      </c>
      <c r="E15" s="14"/>
      <c r="F15" s="14"/>
      <c r="G15" s="18" t="s">
        <v>171</v>
      </c>
      <c r="H15" s="14"/>
      <c r="I15" s="14"/>
      <c r="J15" s="15" t="s">
        <v>169</v>
      </c>
      <c r="K15" s="14"/>
      <c r="L15" s="14"/>
      <c r="M15" s="15" t="s">
        <v>294</v>
      </c>
      <c r="N15" s="14"/>
      <c r="O15" s="9"/>
      <c r="P15" s="12"/>
      <c r="Q15" s="9"/>
      <c r="R15" s="9"/>
      <c r="S15" s="12"/>
      <c r="T15" s="9"/>
    </row>
    <row r="16" spans="1:20" x14ac:dyDescent="0.25">
      <c r="A16" s="14"/>
      <c r="B16" s="14"/>
      <c r="C16" s="14"/>
      <c r="D16" s="15" t="s">
        <v>184</v>
      </c>
      <c r="E16" s="14"/>
      <c r="F16" s="14"/>
      <c r="G16" s="18" t="s">
        <v>294</v>
      </c>
      <c r="H16" s="14"/>
      <c r="I16" s="14"/>
      <c r="J16" s="18" t="s">
        <v>171</v>
      </c>
      <c r="K16" s="14"/>
      <c r="L16" s="14"/>
      <c r="M16" s="15" t="s">
        <v>176</v>
      </c>
      <c r="N16" s="14"/>
      <c r="O16" s="9"/>
      <c r="P16" s="12"/>
      <c r="Q16" s="9"/>
      <c r="R16" s="9"/>
      <c r="S16" s="12"/>
      <c r="T16" s="9"/>
    </row>
    <row r="17" spans="1:20" x14ac:dyDescent="0.25">
      <c r="A17" s="14"/>
      <c r="B17" s="14"/>
      <c r="C17" s="14"/>
      <c r="D17" s="16" t="s">
        <v>81</v>
      </c>
      <c r="E17" s="14"/>
      <c r="F17" s="14"/>
      <c r="G17" s="15" t="s">
        <v>176</v>
      </c>
      <c r="H17" s="14"/>
      <c r="I17" s="14"/>
      <c r="J17" s="15" t="s">
        <v>174</v>
      </c>
      <c r="K17" s="14"/>
      <c r="L17" s="14"/>
      <c r="M17" s="15" t="s">
        <v>177</v>
      </c>
      <c r="N17" s="14"/>
      <c r="O17" s="9"/>
      <c r="P17" s="12"/>
      <c r="Q17" s="9"/>
      <c r="R17" s="9"/>
      <c r="S17" s="12"/>
      <c r="T17" s="9"/>
    </row>
    <row r="18" spans="1:20" x14ac:dyDescent="0.25">
      <c r="A18" s="14"/>
      <c r="B18" s="14"/>
      <c r="C18" s="14"/>
      <c r="D18" s="16" t="s">
        <v>87</v>
      </c>
      <c r="E18" s="14"/>
      <c r="F18" s="14"/>
      <c r="G18" s="15" t="s">
        <v>177</v>
      </c>
      <c r="H18" s="14"/>
      <c r="I18" s="14"/>
      <c r="J18" s="15" t="s">
        <v>294</v>
      </c>
      <c r="K18" s="14"/>
      <c r="L18" s="14"/>
      <c r="M18" s="15" t="s">
        <v>83</v>
      </c>
      <c r="N18" s="14"/>
      <c r="O18" s="9"/>
      <c r="P18" s="12"/>
      <c r="Q18" s="9"/>
      <c r="R18" s="9"/>
      <c r="S18" s="12"/>
      <c r="T18" s="9"/>
    </row>
    <row r="19" spans="1:20" x14ac:dyDescent="0.25">
      <c r="A19" s="14"/>
      <c r="B19" s="14"/>
      <c r="C19" s="14"/>
      <c r="D19" s="16" t="s">
        <v>199</v>
      </c>
      <c r="E19" s="14"/>
      <c r="F19" s="14"/>
      <c r="G19" s="15" t="s">
        <v>83</v>
      </c>
      <c r="H19" s="14"/>
      <c r="I19" s="14"/>
      <c r="J19" s="15" t="s">
        <v>176</v>
      </c>
      <c r="K19" s="14"/>
      <c r="L19" s="14"/>
      <c r="M19" s="15" t="s">
        <v>178</v>
      </c>
      <c r="N19" s="14"/>
      <c r="O19" s="9"/>
      <c r="P19" s="12"/>
      <c r="Q19" s="9"/>
      <c r="R19" s="9"/>
      <c r="S19" s="12"/>
      <c r="T19" s="9"/>
    </row>
    <row r="20" spans="1:20" x14ac:dyDescent="0.25">
      <c r="A20" s="14"/>
      <c r="B20" s="14"/>
      <c r="C20" s="14"/>
      <c r="D20" s="14" t="s">
        <v>204</v>
      </c>
      <c r="E20" s="14"/>
      <c r="F20" s="14"/>
      <c r="G20" s="15" t="s">
        <v>178</v>
      </c>
      <c r="H20" s="14"/>
      <c r="I20" s="14"/>
      <c r="J20" s="15" t="s">
        <v>177</v>
      </c>
      <c r="K20" s="14"/>
      <c r="L20" s="14"/>
      <c r="M20" s="15" t="s">
        <v>179</v>
      </c>
      <c r="N20" s="14"/>
      <c r="O20" s="9"/>
      <c r="P20" s="12"/>
      <c r="Q20" s="9"/>
      <c r="R20" s="9"/>
      <c r="S20" s="12"/>
      <c r="T20" s="9"/>
    </row>
    <row r="21" spans="1:20" x14ac:dyDescent="0.25">
      <c r="A21" s="14"/>
      <c r="B21" s="14"/>
      <c r="C21" s="14"/>
      <c r="D21" s="14" t="s">
        <v>263</v>
      </c>
      <c r="E21" s="14"/>
      <c r="F21" s="14"/>
      <c r="G21" s="15" t="s">
        <v>261</v>
      </c>
      <c r="H21" s="14"/>
      <c r="I21" s="14"/>
      <c r="J21" s="15" t="s">
        <v>83</v>
      </c>
      <c r="K21" s="14"/>
      <c r="L21" s="14"/>
      <c r="M21" s="15" t="s">
        <v>33</v>
      </c>
      <c r="N21" s="14"/>
      <c r="O21" s="9"/>
      <c r="P21" s="12"/>
      <c r="Q21" s="9"/>
      <c r="R21" s="9"/>
      <c r="S21" s="12"/>
      <c r="T21" s="9"/>
    </row>
    <row r="22" spans="1:20" x14ac:dyDescent="0.25">
      <c r="A22" s="14"/>
      <c r="B22" s="14"/>
      <c r="C22" s="14"/>
      <c r="D22" s="14" t="s">
        <v>211</v>
      </c>
      <c r="E22" s="14"/>
      <c r="F22" s="14"/>
      <c r="G22" s="15" t="s">
        <v>101</v>
      </c>
      <c r="H22" s="14"/>
      <c r="I22" s="14"/>
      <c r="J22" s="15" t="s">
        <v>178</v>
      </c>
      <c r="K22" s="14"/>
      <c r="L22" s="14"/>
      <c r="M22" s="15" t="s">
        <v>182</v>
      </c>
      <c r="N22" s="14"/>
      <c r="O22" s="9"/>
      <c r="P22" s="12"/>
      <c r="Q22" s="9"/>
      <c r="R22" s="9"/>
      <c r="S22" s="12"/>
      <c r="T22" s="9"/>
    </row>
    <row r="23" spans="1:20" x14ac:dyDescent="0.25">
      <c r="A23" s="14"/>
      <c r="B23" s="14"/>
      <c r="C23" s="14"/>
      <c r="D23" s="14" t="s">
        <v>216</v>
      </c>
      <c r="E23" s="14"/>
      <c r="F23" s="14"/>
      <c r="G23" s="15" t="s">
        <v>184</v>
      </c>
      <c r="H23" s="14"/>
      <c r="I23" s="14"/>
      <c r="J23" s="15" t="s">
        <v>179</v>
      </c>
      <c r="K23" s="14"/>
      <c r="L23" s="14"/>
      <c r="M23" s="15" t="s">
        <v>101</v>
      </c>
      <c r="N23" s="14"/>
      <c r="O23" s="9"/>
      <c r="P23" s="12"/>
      <c r="Q23" s="9"/>
      <c r="R23" s="9"/>
      <c r="S23" s="12"/>
      <c r="T23" s="9"/>
    </row>
    <row r="24" spans="1:20" x14ac:dyDescent="0.25">
      <c r="A24" s="14"/>
      <c r="B24" s="14"/>
      <c r="C24" s="14"/>
      <c r="D24" s="14" t="s">
        <v>219</v>
      </c>
      <c r="E24" s="14"/>
      <c r="F24" s="14"/>
      <c r="G24" s="15" t="s">
        <v>346</v>
      </c>
      <c r="H24" s="14"/>
      <c r="I24" s="14"/>
      <c r="J24" s="15" t="s">
        <v>182</v>
      </c>
      <c r="K24" s="14"/>
      <c r="L24" s="14"/>
      <c r="M24" s="15" t="s">
        <v>184</v>
      </c>
      <c r="N24" s="14"/>
      <c r="O24" s="9"/>
      <c r="P24" s="12"/>
      <c r="Q24" s="9"/>
      <c r="R24" s="9"/>
      <c r="S24" s="12"/>
      <c r="T24" s="9"/>
    </row>
    <row r="25" spans="1:20" x14ac:dyDescent="0.25">
      <c r="A25" s="14"/>
      <c r="B25" s="14"/>
      <c r="C25" s="14"/>
      <c r="D25" s="14" t="s">
        <v>224</v>
      </c>
      <c r="E25" s="14"/>
      <c r="F25" s="14"/>
      <c r="G25" s="15" t="s">
        <v>187</v>
      </c>
      <c r="H25" s="14"/>
      <c r="I25" s="14"/>
      <c r="J25" s="15" t="s">
        <v>261</v>
      </c>
      <c r="K25" s="14"/>
      <c r="L25" s="14"/>
      <c r="M25" s="15" t="s">
        <v>85</v>
      </c>
      <c r="N25" s="14"/>
      <c r="O25" s="9"/>
      <c r="P25" s="12"/>
      <c r="Q25" s="9"/>
      <c r="R25" s="9"/>
      <c r="S25" s="12"/>
      <c r="T25" s="9"/>
    </row>
    <row r="26" spans="1:20" x14ac:dyDescent="0.25">
      <c r="A26" s="14"/>
      <c r="B26" s="14"/>
      <c r="C26" s="14"/>
      <c r="D26" s="14"/>
      <c r="E26" s="14"/>
      <c r="F26" s="14"/>
      <c r="G26" s="15" t="s">
        <v>262</v>
      </c>
      <c r="H26" s="14"/>
      <c r="I26" s="14"/>
      <c r="J26" s="15" t="s">
        <v>101</v>
      </c>
      <c r="K26" s="14"/>
      <c r="L26" s="14"/>
      <c r="M26" s="15" t="s">
        <v>346</v>
      </c>
      <c r="N26" s="14"/>
      <c r="O26" s="9"/>
      <c r="P26" s="12"/>
      <c r="Q26" s="9"/>
      <c r="R26" s="9"/>
      <c r="S26" s="12"/>
      <c r="T26" s="9"/>
    </row>
    <row r="27" spans="1:20" x14ac:dyDescent="0.25">
      <c r="A27" s="14"/>
      <c r="B27" s="14"/>
      <c r="C27" s="14"/>
      <c r="D27" s="31" t="s">
        <v>344</v>
      </c>
      <c r="E27" s="14"/>
      <c r="F27" s="14"/>
      <c r="G27" s="15" t="s">
        <v>190</v>
      </c>
      <c r="H27" s="14"/>
      <c r="I27" s="14"/>
      <c r="J27" s="15" t="s">
        <v>184</v>
      </c>
      <c r="K27" s="14"/>
      <c r="L27" s="14"/>
      <c r="M27" s="15" t="s">
        <v>187</v>
      </c>
      <c r="N27" s="14"/>
      <c r="O27" s="9"/>
      <c r="P27" s="12"/>
      <c r="Q27" s="9"/>
      <c r="R27" s="9"/>
      <c r="S27" s="12"/>
      <c r="T27" s="9"/>
    </row>
    <row r="28" spans="1:20" x14ac:dyDescent="0.25">
      <c r="A28" s="14"/>
      <c r="B28" s="14"/>
      <c r="C28" s="14"/>
      <c r="D28" s="15" t="s">
        <v>122</v>
      </c>
      <c r="E28" s="14"/>
      <c r="F28" s="14"/>
      <c r="G28" s="16" t="s">
        <v>81</v>
      </c>
      <c r="H28" s="14"/>
      <c r="I28" s="14"/>
      <c r="J28" s="15" t="s">
        <v>346</v>
      </c>
      <c r="K28" s="14"/>
      <c r="L28" s="14"/>
      <c r="M28" s="15" t="s">
        <v>262</v>
      </c>
      <c r="N28" s="14"/>
      <c r="O28" s="9"/>
      <c r="P28" s="12"/>
      <c r="Q28" s="9"/>
      <c r="R28" s="9"/>
      <c r="S28" s="12"/>
      <c r="T28" s="9"/>
    </row>
    <row r="29" spans="1:20" x14ac:dyDescent="0.25">
      <c r="A29" s="14"/>
      <c r="B29" s="14"/>
      <c r="C29" s="14"/>
      <c r="D29" s="15" t="s">
        <v>8</v>
      </c>
      <c r="E29" s="14"/>
      <c r="F29" s="14"/>
      <c r="G29" s="16" t="s">
        <v>87</v>
      </c>
      <c r="H29" s="14"/>
      <c r="I29" s="14"/>
      <c r="J29" s="15" t="s">
        <v>85</v>
      </c>
      <c r="K29" s="14"/>
      <c r="L29" s="14"/>
      <c r="M29" s="15" t="s">
        <v>190</v>
      </c>
      <c r="N29" s="14"/>
      <c r="O29" s="9"/>
      <c r="P29" s="12"/>
      <c r="Q29" s="9"/>
      <c r="R29" s="9"/>
      <c r="S29" s="12"/>
      <c r="T29" s="9"/>
    </row>
    <row r="30" spans="1:20" x14ac:dyDescent="0.25">
      <c r="A30" s="14"/>
      <c r="B30" s="14"/>
      <c r="C30" s="14"/>
      <c r="D30" s="15" t="s">
        <v>132</v>
      </c>
      <c r="E30" s="14"/>
      <c r="F30" s="14"/>
      <c r="G30" s="16" t="s">
        <v>199</v>
      </c>
      <c r="H30" s="14"/>
      <c r="I30" s="14"/>
      <c r="J30" s="15" t="s">
        <v>187</v>
      </c>
      <c r="K30" s="14"/>
      <c r="L30" s="14"/>
      <c r="M30" s="15" t="s">
        <v>42</v>
      </c>
      <c r="N30" s="14"/>
      <c r="O30" s="9"/>
      <c r="P30" s="12"/>
      <c r="Q30" s="9"/>
      <c r="R30" s="9"/>
      <c r="S30" s="12"/>
      <c r="T30" s="9"/>
    </row>
    <row r="31" spans="1:20" x14ac:dyDescent="0.25">
      <c r="A31" s="14"/>
      <c r="B31" s="14"/>
      <c r="C31" s="14"/>
      <c r="D31" s="15" t="s">
        <v>92</v>
      </c>
      <c r="E31" s="14"/>
      <c r="F31" s="14"/>
      <c r="G31" s="14" t="s">
        <v>89</v>
      </c>
      <c r="H31" s="14"/>
      <c r="I31" s="14"/>
      <c r="J31" s="15" t="s">
        <v>262</v>
      </c>
      <c r="K31" s="14"/>
      <c r="L31" s="14"/>
      <c r="M31" s="18" t="s">
        <v>44</v>
      </c>
      <c r="N31" s="14"/>
      <c r="O31" s="9"/>
      <c r="P31" s="12"/>
      <c r="Q31" s="9"/>
      <c r="R31" s="9"/>
      <c r="S31" s="12"/>
      <c r="T31" s="9"/>
    </row>
    <row r="32" spans="1:20" x14ac:dyDescent="0.25">
      <c r="A32" s="14"/>
      <c r="B32" s="14"/>
      <c r="C32" s="14"/>
      <c r="D32" s="15" t="s">
        <v>170</v>
      </c>
      <c r="E32" s="14"/>
      <c r="F32" s="14"/>
      <c r="G32" s="14" t="s">
        <v>204</v>
      </c>
      <c r="H32" s="14"/>
      <c r="I32" s="14"/>
      <c r="J32" s="15" t="s">
        <v>190</v>
      </c>
      <c r="K32" s="14"/>
      <c r="L32" s="14"/>
      <c r="M32" s="16" t="s">
        <v>199</v>
      </c>
      <c r="N32" s="14"/>
      <c r="O32" s="9"/>
      <c r="P32" s="12"/>
      <c r="Q32" s="9"/>
      <c r="R32" s="9"/>
      <c r="S32" s="12"/>
      <c r="T32" s="9"/>
    </row>
    <row r="33" spans="1:20" x14ac:dyDescent="0.25">
      <c r="A33" s="14"/>
      <c r="B33" s="14"/>
      <c r="C33" s="14"/>
      <c r="D33" s="15" t="s">
        <v>183</v>
      </c>
      <c r="E33" s="14"/>
      <c r="F33" s="14"/>
      <c r="G33" s="14" t="s">
        <v>263</v>
      </c>
      <c r="H33" s="14"/>
      <c r="I33" s="14"/>
      <c r="J33" s="16" t="s">
        <v>81</v>
      </c>
      <c r="K33" s="14"/>
      <c r="L33" s="14"/>
      <c r="M33" s="14" t="s">
        <v>89</v>
      </c>
      <c r="N33" s="14"/>
      <c r="O33" s="9"/>
      <c r="P33" s="12"/>
      <c r="Q33" s="9"/>
      <c r="R33" s="9"/>
      <c r="S33" s="12"/>
      <c r="T33" s="9"/>
    </row>
    <row r="34" spans="1:20" x14ac:dyDescent="0.25">
      <c r="A34" s="14"/>
      <c r="B34" s="14"/>
      <c r="C34" s="14"/>
      <c r="D34" s="14" t="s">
        <v>188</v>
      </c>
      <c r="E34" s="14"/>
      <c r="F34" s="14"/>
      <c r="G34" s="14" t="s">
        <v>211</v>
      </c>
      <c r="H34" s="14"/>
      <c r="I34" s="14"/>
      <c r="J34" s="16" t="s">
        <v>199</v>
      </c>
      <c r="K34" s="14"/>
      <c r="L34" s="14"/>
      <c r="M34" s="14" t="s">
        <v>204</v>
      </c>
      <c r="N34" s="14"/>
      <c r="O34" s="9"/>
      <c r="P34" s="12"/>
      <c r="Q34" s="9"/>
      <c r="R34" s="9"/>
      <c r="S34" s="12"/>
      <c r="T34" s="9"/>
    </row>
    <row r="35" spans="1:20" x14ac:dyDescent="0.25">
      <c r="A35" s="14"/>
      <c r="B35" s="14"/>
      <c r="C35" s="14"/>
      <c r="D35" s="14" t="s">
        <v>41</v>
      </c>
      <c r="E35" s="14"/>
      <c r="F35" s="14"/>
      <c r="G35" s="14" t="s">
        <v>214</v>
      </c>
      <c r="H35" s="14"/>
      <c r="I35" s="14"/>
      <c r="J35" s="14" t="s">
        <v>89</v>
      </c>
      <c r="K35" s="14"/>
      <c r="L35" s="14"/>
      <c r="M35" s="14" t="s">
        <v>263</v>
      </c>
      <c r="N35" s="14"/>
      <c r="O35" s="9"/>
      <c r="P35" s="12"/>
      <c r="Q35" s="9"/>
      <c r="R35" s="9"/>
      <c r="S35" s="12"/>
      <c r="T35" s="9"/>
    </row>
    <row r="36" spans="1:20" x14ac:dyDescent="0.25">
      <c r="A36" s="14"/>
      <c r="B36" s="14"/>
      <c r="C36" s="14"/>
      <c r="D36" s="15" t="s">
        <v>193</v>
      </c>
      <c r="E36" s="14"/>
      <c r="F36" s="14"/>
      <c r="G36" s="14" t="s">
        <v>264</v>
      </c>
      <c r="H36" s="14"/>
      <c r="I36" s="14"/>
      <c r="J36" s="14" t="s">
        <v>204</v>
      </c>
      <c r="K36" s="14"/>
      <c r="L36" s="14"/>
      <c r="M36" s="15" t="s">
        <v>207</v>
      </c>
      <c r="N36" s="14"/>
      <c r="O36" s="9"/>
      <c r="P36" s="12"/>
      <c r="Q36" s="9"/>
      <c r="R36" s="9"/>
      <c r="S36" s="12"/>
      <c r="T36" s="9"/>
    </row>
    <row r="37" spans="1:20" x14ac:dyDescent="0.25">
      <c r="A37" s="14"/>
      <c r="B37" s="14"/>
      <c r="C37" s="14"/>
      <c r="D37" s="16" t="s">
        <v>201</v>
      </c>
      <c r="E37" s="14"/>
      <c r="F37" s="14"/>
      <c r="G37" s="14" t="s">
        <v>216</v>
      </c>
      <c r="H37" s="14"/>
      <c r="I37" s="14"/>
      <c r="J37" s="14" t="s">
        <v>263</v>
      </c>
      <c r="K37" s="14"/>
      <c r="L37" s="14"/>
      <c r="M37" s="14" t="s">
        <v>211</v>
      </c>
      <c r="N37" s="14"/>
      <c r="O37" s="9"/>
      <c r="P37" s="12"/>
      <c r="Q37" s="9"/>
      <c r="R37" s="9"/>
      <c r="S37" s="12"/>
      <c r="T37" s="9"/>
    </row>
    <row r="38" spans="1:20" x14ac:dyDescent="0.25">
      <c r="A38" s="14"/>
      <c r="B38" s="14"/>
      <c r="C38" s="14"/>
      <c r="D38" s="14" t="s">
        <v>53</v>
      </c>
      <c r="E38" s="14"/>
      <c r="F38" s="14"/>
      <c r="G38" s="14" t="s">
        <v>219</v>
      </c>
      <c r="H38" s="14"/>
      <c r="I38" s="14"/>
      <c r="J38" s="15" t="s">
        <v>207</v>
      </c>
      <c r="K38" s="14"/>
      <c r="L38" s="14"/>
      <c r="M38" s="14" t="s">
        <v>214</v>
      </c>
      <c r="N38" s="14"/>
      <c r="O38" s="9"/>
      <c r="P38" s="12"/>
      <c r="Q38" s="9"/>
      <c r="R38" s="9"/>
      <c r="S38" s="12"/>
      <c r="T38" s="9"/>
    </row>
    <row r="39" spans="1:20" x14ac:dyDescent="0.25">
      <c r="A39" s="14"/>
      <c r="B39" s="14"/>
      <c r="C39" s="14"/>
      <c r="D39" s="14" t="s">
        <v>225</v>
      </c>
      <c r="E39" s="14"/>
      <c r="F39" s="14"/>
      <c r="G39" s="14" t="s">
        <v>224</v>
      </c>
      <c r="H39" s="14"/>
      <c r="I39" s="14"/>
      <c r="J39" s="14" t="s">
        <v>211</v>
      </c>
      <c r="K39" s="14"/>
      <c r="L39" s="14"/>
      <c r="M39" s="14" t="s">
        <v>216</v>
      </c>
      <c r="N39" s="14"/>
      <c r="O39" s="9"/>
      <c r="P39" s="12"/>
      <c r="Q39" s="9"/>
      <c r="R39" s="9"/>
      <c r="S39" s="12"/>
      <c r="T39" s="9"/>
    </row>
    <row r="40" spans="1:20" x14ac:dyDescent="0.25">
      <c r="A40" s="14"/>
      <c r="B40" s="14"/>
      <c r="C40" s="14"/>
      <c r="D40" s="14" t="s">
        <v>77</v>
      </c>
      <c r="E40" s="14"/>
      <c r="F40" s="14"/>
      <c r="G40" s="14"/>
      <c r="H40" s="14"/>
      <c r="I40" s="14"/>
      <c r="J40" s="14" t="s">
        <v>214</v>
      </c>
      <c r="K40" s="14"/>
      <c r="L40" s="14"/>
      <c r="M40" s="14" t="s">
        <v>219</v>
      </c>
      <c r="N40" s="14"/>
      <c r="O40" s="9"/>
      <c r="P40" s="12"/>
      <c r="Q40" s="9"/>
      <c r="R40" s="9"/>
      <c r="S40" s="12"/>
      <c r="T40" s="9"/>
    </row>
    <row r="41" spans="1:20" x14ac:dyDescent="0.25">
      <c r="A41" s="14"/>
      <c r="B41" s="14"/>
      <c r="C41" s="14"/>
      <c r="D41" s="14"/>
      <c r="E41" s="14"/>
      <c r="F41" s="14"/>
      <c r="G41" s="31" t="s">
        <v>344</v>
      </c>
      <c r="H41" s="14"/>
      <c r="I41" s="14"/>
      <c r="J41" s="14" t="s">
        <v>216</v>
      </c>
      <c r="K41" s="14"/>
      <c r="L41" s="14"/>
      <c r="M41" s="14" t="s">
        <v>220</v>
      </c>
      <c r="N41" s="14"/>
      <c r="O41" s="9"/>
      <c r="P41" s="12"/>
      <c r="Q41" s="9"/>
      <c r="R41" s="9"/>
      <c r="S41" s="12"/>
      <c r="T41" s="9"/>
    </row>
    <row r="42" spans="1:20" x14ac:dyDescent="0.25">
      <c r="A42" s="14"/>
      <c r="B42" s="14"/>
      <c r="C42" s="14"/>
      <c r="D42" s="31" t="s">
        <v>343</v>
      </c>
      <c r="E42" s="14"/>
      <c r="F42" s="14"/>
      <c r="G42" s="14" t="s">
        <v>122</v>
      </c>
      <c r="H42" s="14"/>
      <c r="I42" s="14"/>
      <c r="J42" s="14" t="s">
        <v>219</v>
      </c>
      <c r="K42" s="14"/>
      <c r="L42" s="14"/>
      <c r="M42" s="14" t="s">
        <v>224</v>
      </c>
      <c r="N42" s="14"/>
      <c r="O42" s="9"/>
      <c r="P42" s="12"/>
      <c r="Q42" s="9"/>
      <c r="R42" s="9"/>
      <c r="S42" s="12"/>
      <c r="T42" s="9"/>
    </row>
    <row r="43" spans="1:20" x14ac:dyDescent="0.25">
      <c r="A43" s="14"/>
      <c r="B43" s="14"/>
      <c r="C43" s="14"/>
      <c r="D43" s="15" t="s">
        <v>131</v>
      </c>
      <c r="E43" s="14"/>
      <c r="F43" s="14"/>
      <c r="G43" s="15" t="s">
        <v>94</v>
      </c>
      <c r="H43" s="14"/>
      <c r="I43" s="14"/>
      <c r="J43" s="14" t="s">
        <v>224</v>
      </c>
      <c r="K43" s="14"/>
      <c r="L43" s="14"/>
      <c r="M43" s="14"/>
      <c r="N43" s="14"/>
      <c r="O43" s="9"/>
      <c r="P43" s="12"/>
      <c r="Q43" s="9"/>
      <c r="R43" s="9"/>
      <c r="S43" s="12"/>
      <c r="T43" s="9"/>
    </row>
    <row r="44" spans="1:20" x14ac:dyDescent="0.25">
      <c r="A44" s="14"/>
      <c r="B44" s="14"/>
      <c r="C44" s="14"/>
      <c r="D44" s="18" t="s">
        <v>165</v>
      </c>
      <c r="E44" s="14"/>
      <c r="F44" s="14"/>
      <c r="G44" s="15" t="s">
        <v>8</v>
      </c>
      <c r="H44" s="14"/>
      <c r="I44" s="14"/>
      <c r="J44" s="14"/>
      <c r="K44" s="14"/>
      <c r="L44" s="14"/>
      <c r="M44" s="31" t="s">
        <v>344</v>
      </c>
      <c r="N44" s="14"/>
      <c r="O44" s="9"/>
      <c r="P44" s="12"/>
      <c r="Q44" s="9"/>
      <c r="R44" s="9"/>
      <c r="S44" s="12"/>
      <c r="T44" s="9"/>
    </row>
    <row r="45" spans="1:20" x14ac:dyDescent="0.25">
      <c r="A45" s="14"/>
      <c r="B45" s="14"/>
      <c r="C45" s="14"/>
      <c r="D45" s="15" t="s">
        <v>23</v>
      </c>
      <c r="E45" s="14"/>
      <c r="F45" s="14"/>
      <c r="G45" s="15" t="s">
        <v>123</v>
      </c>
      <c r="H45" s="14"/>
      <c r="I45" s="14"/>
      <c r="J45" s="31" t="s">
        <v>344</v>
      </c>
      <c r="K45" s="14"/>
      <c r="L45" s="14"/>
      <c r="M45" s="14" t="s">
        <v>122</v>
      </c>
      <c r="N45" s="14"/>
      <c r="O45" s="9"/>
      <c r="P45" s="13"/>
      <c r="Q45" s="9"/>
      <c r="R45" s="9"/>
      <c r="S45" s="12"/>
      <c r="T45" s="9"/>
    </row>
    <row r="46" spans="1:20" x14ac:dyDescent="0.25">
      <c r="A46" s="14"/>
      <c r="B46" s="14"/>
      <c r="C46" s="14"/>
      <c r="D46" s="14" t="s">
        <v>166</v>
      </c>
      <c r="E46" s="14"/>
      <c r="F46" s="14"/>
      <c r="G46" s="15" t="s">
        <v>132</v>
      </c>
      <c r="H46" s="14"/>
      <c r="I46" s="14"/>
      <c r="J46" s="14" t="s">
        <v>122</v>
      </c>
      <c r="K46" s="14"/>
      <c r="L46" s="14"/>
      <c r="M46" s="15" t="s">
        <v>94</v>
      </c>
      <c r="N46" s="14"/>
      <c r="O46" s="9"/>
      <c r="P46" s="12"/>
      <c r="Q46" s="9"/>
      <c r="R46" s="9"/>
      <c r="S46" s="13"/>
      <c r="T46" s="9"/>
    </row>
    <row r="47" spans="1:20" x14ac:dyDescent="0.25">
      <c r="A47" s="14"/>
      <c r="B47" s="14"/>
      <c r="C47" s="14"/>
      <c r="D47" s="14" t="s">
        <v>167</v>
      </c>
      <c r="E47" s="14"/>
      <c r="F47" s="14"/>
      <c r="G47" s="15" t="s">
        <v>141</v>
      </c>
      <c r="H47" s="14"/>
      <c r="I47" s="14"/>
      <c r="J47" s="15" t="s">
        <v>94</v>
      </c>
      <c r="K47" s="14"/>
      <c r="L47" s="14"/>
      <c r="M47" s="15" t="s">
        <v>8</v>
      </c>
      <c r="N47" s="14"/>
      <c r="O47" s="9"/>
      <c r="P47" s="12"/>
      <c r="Q47" s="9"/>
      <c r="R47" s="9"/>
      <c r="S47" s="12"/>
      <c r="T47" s="9"/>
    </row>
    <row r="48" spans="1:20" x14ac:dyDescent="0.25">
      <c r="A48" s="14"/>
      <c r="B48" s="14"/>
      <c r="C48" s="14"/>
      <c r="D48" s="14" t="s">
        <v>172</v>
      </c>
      <c r="E48" s="14"/>
      <c r="F48" s="14"/>
      <c r="G48" s="15" t="s">
        <v>92</v>
      </c>
      <c r="H48" s="14"/>
      <c r="I48" s="14"/>
      <c r="J48" s="15" t="s">
        <v>8</v>
      </c>
      <c r="K48" s="14"/>
      <c r="L48" s="14"/>
      <c r="M48" s="15" t="s">
        <v>123</v>
      </c>
      <c r="N48" s="14"/>
      <c r="O48" s="9"/>
      <c r="P48" s="13"/>
      <c r="Q48" s="9"/>
      <c r="R48" s="9"/>
      <c r="S48" s="12"/>
      <c r="T48" s="9"/>
    </row>
    <row r="49" spans="1:20" x14ac:dyDescent="0.25">
      <c r="A49" s="14"/>
      <c r="B49" s="14"/>
      <c r="C49" s="14"/>
      <c r="D49" s="18" t="s">
        <v>30</v>
      </c>
      <c r="E49" s="14"/>
      <c r="F49" s="14"/>
      <c r="G49" s="15" t="s">
        <v>170</v>
      </c>
      <c r="H49" s="14"/>
      <c r="I49" s="14"/>
      <c r="J49" s="15" t="s">
        <v>123</v>
      </c>
      <c r="K49" s="14"/>
      <c r="L49" s="14"/>
      <c r="M49" s="15" t="s">
        <v>12</v>
      </c>
      <c r="N49" s="14"/>
      <c r="O49" s="9"/>
      <c r="P49" s="13"/>
      <c r="Q49" s="9"/>
      <c r="R49" s="9"/>
      <c r="S49" s="13"/>
      <c r="T49" s="9"/>
    </row>
    <row r="50" spans="1:20" x14ac:dyDescent="0.25">
      <c r="A50" s="14"/>
      <c r="B50" s="14"/>
      <c r="C50" s="14"/>
      <c r="D50" s="14" t="s">
        <v>185</v>
      </c>
      <c r="E50" s="14"/>
      <c r="F50" s="14"/>
      <c r="G50" s="15" t="s">
        <v>183</v>
      </c>
      <c r="H50" s="14"/>
      <c r="I50" s="14"/>
      <c r="J50" s="15" t="s">
        <v>132</v>
      </c>
      <c r="K50" s="14"/>
      <c r="L50" s="14"/>
      <c r="M50" s="15" t="s">
        <v>132</v>
      </c>
      <c r="N50" s="14"/>
      <c r="O50" s="9"/>
      <c r="P50" s="12"/>
      <c r="Q50" s="9"/>
      <c r="R50" s="9"/>
      <c r="S50" s="13"/>
      <c r="T50" s="9"/>
    </row>
    <row r="51" spans="1:20" x14ac:dyDescent="0.25">
      <c r="A51" s="14"/>
      <c r="B51" s="14"/>
      <c r="C51" s="14"/>
      <c r="D51" s="14" t="s">
        <v>194</v>
      </c>
      <c r="E51" s="14"/>
      <c r="F51" s="14"/>
      <c r="G51" s="14" t="s">
        <v>188</v>
      </c>
      <c r="H51" s="14"/>
      <c r="I51" s="14"/>
      <c r="J51" s="15" t="s">
        <v>141</v>
      </c>
      <c r="K51" s="14"/>
      <c r="L51" s="14"/>
      <c r="M51" s="15" t="s">
        <v>141</v>
      </c>
      <c r="N51" s="14"/>
      <c r="O51" s="9"/>
      <c r="P51" s="12"/>
      <c r="Q51" s="9"/>
      <c r="R51" s="9"/>
      <c r="S51" s="12"/>
      <c r="T51" s="9"/>
    </row>
    <row r="52" spans="1:20" x14ac:dyDescent="0.25">
      <c r="A52" s="14"/>
      <c r="B52" s="14"/>
      <c r="C52" s="14"/>
      <c r="D52" s="17" t="s">
        <v>195</v>
      </c>
      <c r="E52" s="14"/>
      <c r="F52" s="14"/>
      <c r="G52" s="14" t="s">
        <v>41</v>
      </c>
      <c r="H52" s="14"/>
      <c r="I52" s="14"/>
      <c r="J52" s="15" t="s">
        <v>92</v>
      </c>
      <c r="K52" s="14"/>
      <c r="L52" s="14"/>
      <c r="M52" s="15" t="s">
        <v>92</v>
      </c>
      <c r="N52" s="14"/>
      <c r="O52" s="9"/>
      <c r="P52" s="12"/>
      <c r="Q52" s="9"/>
      <c r="R52" s="9"/>
      <c r="S52" s="12"/>
      <c r="T52" s="9"/>
    </row>
    <row r="53" spans="1:20" x14ac:dyDescent="0.25">
      <c r="A53" s="14"/>
      <c r="B53" s="14"/>
      <c r="C53" s="14"/>
      <c r="D53" s="17" t="s">
        <v>196</v>
      </c>
      <c r="E53" s="14"/>
      <c r="F53" s="14"/>
      <c r="G53" s="15" t="s">
        <v>193</v>
      </c>
      <c r="H53" s="14"/>
      <c r="I53" s="14"/>
      <c r="J53" s="15" t="s">
        <v>170</v>
      </c>
      <c r="K53" s="14"/>
      <c r="L53" s="14"/>
      <c r="M53" s="15" t="s">
        <v>170</v>
      </c>
      <c r="N53" s="14"/>
      <c r="O53" s="9"/>
      <c r="P53" s="12"/>
      <c r="Q53" s="9"/>
      <c r="R53" s="9"/>
      <c r="S53" s="12"/>
      <c r="T53" s="9"/>
    </row>
    <row r="54" spans="1:20" x14ac:dyDescent="0.25">
      <c r="A54" s="14"/>
      <c r="B54" s="14"/>
      <c r="C54" s="14"/>
      <c r="D54" s="14" t="s">
        <v>72</v>
      </c>
      <c r="E54" s="14"/>
      <c r="F54" s="14"/>
      <c r="G54" s="15" t="s">
        <v>198</v>
      </c>
      <c r="H54" s="14"/>
      <c r="I54" s="14"/>
      <c r="J54" s="15" t="s">
        <v>183</v>
      </c>
      <c r="K54" s="14"/>
      <c r="L54" s="14"/>
      <c r="M54" s="15" t="s">
        <v>183</v>
      </c>
      <c r="N54" s="14"/>
      <c r="O54" s="9"/>
      <c r="P54" s="12"/>
      <c r="Q54" s="9"/>
      <c r="R54" s="9"/>
      <c r="S54" s="12"/>
      <c r="T54" s="9"/>
    </row>
    <row r="55" spans="1:20" x14ac:dyDescent="0.25">
      <c r="A55" s="14"/>
      <c r="B55" s="14"/>
      <c r="C55" s="14"/>
      <c r="D55" s="14" t="s">
        <v>98</v>
      </c>
      <c r="E55" s="14"/>
      <c r="F55" s="14"/>
      <c r="G55" s="16" t="s">
        <v>201</v>
      </c>
      <c r="H55" s="14"/>
      <c r="I55" s="14"/>
      <c r="J55" s="14" t="s">
        <v>188</v>
      </c>
      <c r="K55" s="14"/>
      <c r="L55" s="14"/>
      <c r="M55" s="14" t="s">
        <v>188</v>
      </c>
      <c r="N55" s="14"/>
      <c r="O55" s="9"/>
      <c r="P55" s="12"/>
      <c r="Q55" s="9"/>
      <c r="R55" s="9"/>
      <c r="S55" s="12"/>
      <c r="T55" s="9"/>
    </row>
    <row r="56" spans="1:20" x14ac:dyDescent="0.25">
      <c r="A56" s="14"/>
      <c r="B56" s="14"/>
      <c r="C56" s="14"/>
      <c r="D56" s="14" t="s">
        <v>266</v>
      </c>
      <c r="E56" s="14"/>
      <c r="F56" s="14"/>
      <c r="G56" s="14" t="s">
        <v>53</v>
      </c>
      <c r="H56" s="14"/>
      <c r="I56" s="14"/>
      <c r="J56" s="14" t="s">
        <v>41</v>
      </c>
      <c r="K56" s="14"/>
      <c r="L56" s="14"/>
      <c r="M56" s="14" t="s">
        <v>41</v>
      </c>
      <c r="N56" s="14"/>
      <c r="O56" s="9"/>
      <c r="P56" s="12"/>
      <c r="Q56" s="9"/>
      <c r="R56" s="9"/>
      <c r="S56" s="12"/>
      <c r="T56" s="9"/>
    </row>
    <row r="57" spans="1:20" x14ac:dyDescent="0.25">
      <c r="A57" s="14"/>
      <c r="B57" s="14"/>
      <c r="C57" s="14"/>
      <c r="D57" s="14" t="s">
        <v>226</v>
      </c>
      <c r="E57" s="14"/>
      <c r="F57" s="14"/>
      <c r="G57" s="14" t="s">
        <v>209</v>
      </c>
      <c r="H57" s="14"/>
      <c r="I57" s="14"/>
      <c r="J57" s="15" t="s">
        <v>193</v>
      </c>
      <c r="K57" s="14"/>
      <c r="L57" s="14"/>
      <c r="M57" s="15" t="s">
        <v>193</v>
      </c>
      <c r="N57" s="14"/>
      <c r="O57" s="9"/>
      <c r="P57" s="12"/>
      <c r="Q57" s="9"/>
      <c r="R57" s="9"/>
      <c r="S57" s="12"/>
      <c r="T57" s="9"/>
    </row>
    <row r="58" spans="1:20" x14ac:dyDescent="0.25">
      <c r="A58" s="14"/>
      <c r="B58" s="14"/>
      <c r="C58" s="14"/>
      <c r="D58" s="14" t="s">
        <v>227</v>
      </c>
      <c r="E58" s="14"/>
      <c r="F58" s="14"/>
      <c r="G58" s="14" t="s">
        <v>265</v>
      </c>
      <c r="H58" s="14"/>
      <c r="I58" s="14"/>
      <c r="J58" s="15" t="s">
        <v>198</v>
      </c>
      <c r="K58" s="14"/>
      <c r="L58" s="14"/>
      <c r="M58" s="15" t="s">
        <v>198</v>
      </c>
      <c r="N58" s="14"/>
      <c r="O58" s="9"/>
      <c r="P58" s="12"/>
      <c r="Q58" s="9"/>
      <c r="R58" s="9"/>
      <c r="S58" s="12"/>
      <c r="T58" s="9"/>
    </row>
    <row r="59" spans="1:20" x14ac:dyDescent="0.25">
      <c r="A59" s="14"/>
      <c r="B59" s="14"/>
      <c r="C59" s="14"/>
      <c r="D59" s="14"/>
      <c r="E59" s="14"/>
      <c r="F59" s="14"/>
      <c r="G59" s="14" t="s">
        <v>225</v>
      </c>
      <c r="H59" s="14"/>
      <c r="I59" s="14"/>
      <c r="J59" s="16" t="s">
        <v>201</v>
      </c>
      <c r="K59" s="14"/>
      <c r="L59" s="14"/>
      <c r="M59" s="16" t="s">
        <v>201</v>
      </c>
      <c r="N59" s="14"/>
      <c r="O59" s="9"/>
      <c r="P59" s="13"/>
      <c r="Q59" s="9"/>
      <c r="R59" s="9"/>
      <c r="S59" s="12"/>
      <c r="T59" s="9"/>
    </row>
    <row r="60" spans="1:20" x14ac:dyDescent="0.25">
      <c r="A60" s="14"/>
      <c r="B60" s="14"/>
      <c r="C60" s="14"/>
      <c r="D60" s="14"/>
      <c r="E60" s="14"/>
      <c r="F60" s="14"/>
      <c r="G60" s="14" t="s">
        <v>77</v>
      </c>
      <c r="H60" s="14"/>
      <c r="I60" s="14"/>
      <c r="J60" s="15" t="s">
        <v>202</v>
      </c>
      <c r="K60" s="14"/>
      <c r="L60" s="14"/>
      <c r="M60" s="15" t="s">
        <v>202</v>
      </c>
      <c r="N60" s="14"/>
      <c r="O60" s="14"/>
      <c r="P60" s="12"/>
      <c r="Q60" s="9"/>
      <c r="R60" s="9"/>
      <c r="S60" s="13"/>
      <c r="T60" s="9"/>
    </row>
    <row r="61" spans="1:20" x14ac:dyDescent="0.25">
      <c r="A61" s="14"/>
      <c r="B61" s="14"/>
      <c r="C61" s="14"/>
      <c r="D61" s="14"/>
      <c r="E61" s="14"/>
      <c r="F61" s="14"/>
      <c r="G61" s="14"/>
      <c r="H61" s="14"/>
      <c r="I61" s="14"/>
      <c r="J61" s="14" t="s">
        <v>53</v>
      </c>
      <c r="K61" s="14"/>
      <c r="L61" s="14"/>
      <c r="M61" s="14" t="s">
        <v>53</v>
      </c>
      <c r="N61" s="14"/>
      <c r="O61" s="14"/>
      <c r="P61" s="12"/>
      <c r="Q61" s="9"/>
      <c r="R61" s="9"/>
      <c r="S61" s="12"/>
      <c r="T61" s="9"/>
    </row>
    <row r="62" spans="1:20" x14ac:dyDescent="0.25">
      <c r="A62" s="14"/>
      <c r="B62" s="14"/>
      <c r="C62" s="14"/>
      <c r="D62" s="14"/>
      <c r="E62" s="14"/>
      <c r="F62" s="14"/>
      <c r="G62" s="31" t="s">
        <v>343</v>
      </c>
      <c r="H62" s="14"/>
      <c r="I62" s="14"/>
      <c r="J62" s="14" t="s">
        <v>209</v>
      </c>
      <c r="K62" s="14"/>
      <c r="L62" s="14"/>
      <c r="M62" s="14" t="s">
        <v>209</v>
      </c>
      <c r="N62" s="14"/>
      <c r="O62" s="14"/>
      <c r="P62" s="12"/>
      <c r="Q62" s="9"/>
      <c r="R62" s="9"/>
      <c r="S62" s="12"/>
      <c r="T62" s="9"/>
    </row>
    <row r="63" spans="1:20" x14ac:dyDescent="0.25">
      <c r="A63" s="14"/>
      <c r="B63" s="14"/>
      <c r="C63" s="14"/>
      <c r="D63" s="14"/>
      <c r="E63" s="14"/>
      <c r="F63" s="14"/>
      <c r="G63" s="15" t="s">
        <v>131</v>
      </c>
      <c r="H63" s="14"/>
      <c r="I63" s="14"/>
      <c r="J63" s="14" t="s">
        <v>91</v>
      </c>
      <c r="K63" s="14"/>
      <c r="L63" s="14"/>
      <c r="M63" s="14" t="s">
        <v>91</v>
      </c>
      <c r="N63" s="14"/>
      <c r="O63" s="14"/>
      <c r="P63" s="12"/>
      <c r="Q63" s="9"/>
      <c r="R63" s="9"/>
      <c r="S63" s="12"/>
      <c r="T63" s="9"/>
    </row>
    <row r="64" spans="1:20" x14ac:dyDescent="0.25">
      <c r="A64" s="14"/>
      <c r="B64" s="14"/>
      <c r="C64" s="14"/>
      <c r="D64" s="14"/>
      <c r="E64" s="14"/>
      <c r="F64" s="14"/>
      <c r="G64" s="15" t="s">
        <v>15</v>
      </c>
      <c r="H64" s="14"/>
      <c r="I64" s="14"/>
      <c r="J64" s="14" t="s">
        <v>265</v>
      </c>
      <c r="K64" s="14"/>
      <c r="L64" s="14"/>
      <c r="M64" s="14" t="s">
        <v>265</v>
      </c>
      <c r="N64" s="14"/>
      <c r="O64" s="14"/>
      <c r="P64" s="12"/>
      <c r="Q64" s="9"/>
      <c r="R64" s="9"/>
      <c r="S64" s="12"/>
      <c r="T64" s="9"/>
    </row>
    <row r="65" spans="1:20" x14ac:dyDescent="0.25">
      <c r="A65" s="14"/>
      <c r="B65" s="14"/>
      <c r="C65" s="14"/>
      <c r="D65" s="14"/>
      <c r="E65" s="14"/>
      <c r="F65" s="14"/>
      <c r="G65" s="18" t="s">
        <v>165</v>
      </c>
      <c r="H65" s="14"/>
      <c r="I65" s="14"/>
      <c r="J65" s="14" t="s">
        <v>225</v>
      </c>
      <c r="K65" s="14"/>
      <c r="L65" s="14"/>
      <c r="M65" s="14" t="s">
        <v>225</v>
      </c>
      <c r="N65" s="14"/>
      <c r="O65" s="14"/>
      <c r="P65" s="12"/>
      <c r="Q65" s="9"/>
      <c r="R65" s="9"/>
      <c r="S65" s="12"/>
      <c r="T65" s="9"/>
    </row>
    <row r="66" spans="1:20" x14ac:dyDescent="0.25">
      <c r="A66" s="14"/>
      <c r="B66" s="14"/>
      <c r="C66" s="14"/>
      <c r="D66" s="14"/>
      <c r="E66" s="14"/>
      <c r="F66" s="14"/>
      <c r="G66" s="15" t="s">
        <v>23</v>
      </c>
      <c r="H66" s="14"/>
      <c r="I66" s="14"/>
      <c r="J66" s="14" t="s">
        <v>77</v>
      </c>
      <c r="K66" s="14"/>
      <c r="L66" s="14"/>
      <c r="M66" s="14" t="s">
        <v>77</v>
      </c>
      <c r="N66" s="14"/>
      <c r="O66" s="14"/>
      <c r="P66" s="12"/>
      <c r="Q66" s="9"/>
      <c r="R66" s="9"/>
      <c r="S66" s="12"/>
      <c r="T66" s="9"/>
    </row>
    <row r="67" spans="1:20" x14ac:dyDescent="0.25">
      <c r="A67" s="14"/>
      <c r="B67" s="14"/>
      <c r="C67" s="14"/>
      <c r="D67" s="14"/>
      <c r="E67" s="14"/>
      <c r="F67" s="14"/>
      <c r="G67" s="14" t="s">
        <v>166</v>
      </c>
      <c r="H67" s="14"/>
      <c r="I67" s="14"/>
      <c r="J67" s="14"/>
      <c r="K67" s="14"/>
      <c r="L67" s="14"/>
      <c r="M67" s="14"/>
      <c r="N67" s="14"/>
      <c r="O67" s="14"/>
      <c r="P67" s="12"/>
      <c r="Q67" s="9"/>
      <c r="R67" s="9"/>
      <c r="S67" s="12"/>
      <c r="T67" s="9"/>
    </row>
    <row r="68" spans="1:20" x14ac:dyDescent="0.25">
      <c r="A68" s="14"/>
      <c r="B68" s="14"/>
      <c r="C68" s="14"/>
      <c r="D68" s="14"/>
      <c r="E68" s="14"/>
      <c r="F68" s="14"/>
      <c r="G68" s="14" t="s">
        <v>167</v>
      </c>
      <c r="H68" s="14"/>
      <c r="I68" s="14"/>
      <c r="J68" s="31" t="s">
        <v>343</v>
      </c>
      <c r="K68" s="14"/>
      <c r="L68" s="14"/>
      <c r="M68" s="31" t="s">
        <v>343</v>
      </c>
      <c r="N68" s="14"/>
      <c r="O68" s="14"/>
      <c r="P68" s="12"/>
      <c r="Q68" s="9"/>
      <c r="R68" s="9"/>
      <c r="S68" s="12"/>
      <c r="T68" s="9"/>
    </row>
    <row r="69" spans="1:20" x14ac:dyDescent="0.25">
      <c r="A69" s="14"/>
      <c r="B69" s="14"/>
      <c r="C69" s="14"/>
      <c r="D69" s="14"/>
      <c r="E69" s="14"/>
      <c r="F69" s="14"/>
      <c r="G69" s="14" t="s">
        <v>172</v>
      </c>
      <c r="H69" s="14"/>
      <c r="I69" s="14"/>
      <c r="J69" s="15" t="s">
        <v>131</v>
      </c>
      <c r="K69" s="14"/>
      <c r="L69" s="14"/>
      <c r="M69" s="15" t="s">
        <v>131</v>
      </c>
      <c r="N69" s="14"/>
      <c r="O69" s="14"/>
      <c r="P69" s="9"/>
      <c r="Q69" s="9"/>
      <c r="R69" s="9"/>
      <c r="S69" s="12"/>
      <c r="T69" s="9"/>
    </row>
    <row r="70" spans="1:20" x14ac:dyDescent="0.25">
      <c r="A70" s="14"/>
      <c r="B70" s="14"/>
      <c r="C70" s="14"/>
      <c r="D70" s="14"/>
      <c r="E70" s="14"/>
      <c r="F70" s="14"/>
      <c r="G70" s="18" t="s">
        <v>30</v>
      </c>
      <c r="H70" s="14"/>
      <c r="I70" s="14"/>
      <c r="J70" s="15" t="s">
        <v>15</v>
      </c>
      <c r="K70" s="14"/>
      <c r="L70" s="14"/>
      <c r="M70" s="15" t="s">
        <v>15</v>
      </c>
      <c r="N70" s="14"/>
      <c r="O70" s="14"/>
      <c r="P70" s="9"/>
      <c r="Q70" s="9"/>
      <c r="R70" s="9"/>
      <c r="S70" s="9"/>
      <c r="T70" s="9"/>
    </row>
    <row r="71" spans="1:20" x14ac:dyDescent="0.25">
      <c r="A71" s="14"/>
      <c r="B71" s="14"/>
      <c r="C71" s="14"/>
      <c r="D71" s="14"/>
      <c r="E71" s="14"/>
      <c r="F71" s="14"/>
      <c r="G71" s="14" t="s">
        <v>185</v>
      </c>
      <c r="H71" s="14"/>
      <c r="I71" s="14"/>
      <c r="J71" s="18" t="s">
        <v>165</v>
      </c>
      <c r="K71" s="14"/>
      <c r="L71" s="14"/>
      <c r="M71" s="18" t="s">
        <v>165</v>
      </c>
      <c r="N71" s="14"/>
      <c r="O71" s="14"/>
      <c r="P71" s="9"/>
      <c r="Q71" s="9"/>
      <c r="R71" s="9"/>
      <c r="S71" s="9"/>
      <c r="T71" s="9"/>
    </row>
    <row r="72" spans="1:20" x14ac:dyDescent="0.25">
      <c r="A72" s="14"/>
      <c r="B72" s="14"/>
      <c r="C72" s="14"/>
      <c r="D72" s="14"/>
      <c r="E72" s="14"/>
      <c r="F72" s="14"/>
      <c r="G72" s="14" t="s">
        <v>194</v>
      </c>
      <c r="H72" s="14"/>
      <c r="I72" s="14"/>
      <c r="J72" s="15" t="s">
        <v>23</v>
      </c>
      <c r="K72" s="14"/>
      <c r="L72" s="14"/>
      <c r="M72" s="15" t="s">
        <v>23</v>
      </c>
      <c r="N72" s="14"/>
      <c r="O72" s="14"/>
      <c r="P72" s="9"/>
      <c r="Q72" s="9"/>
      <c r="R72" s="9"/>
      <c r="S72" s="9"/>
      <c r="T72" s="9"/>
    </row>
    <row r="73" spans="1:20" x14ac:dyDescent="0.25">
      <c r="A73" s="14"/>
      <c r="B73" s="14"/>
      <c r="C73" s="14"/>
      <c r="D73" s="14"/>
      <c r="E73" s="14"/>
      <c r="F73" s="14"/>
      <c r="G73" s="17" t="s">
        <v>195</v>
      </c>
      <c r="H73" s="14"/>
      <c r="I73" s="14"/>
      <c r="J73" s="14" t="s">
        <v>166</v>
      </c>
      <c r="K73" s="14"/>
      <c r="L73" s="14"/>
      <c r="M73" s="14" t="s">
        <v>172</v>
      </c>
      <c r="N73" s="14"/>
      <c r="O73" s="14"/>
      <c r="P73" s="9"/>
      <c r="Q73" s="9"/>
      <c r="R73" s="9"/>
      <c r="S73" s="9"/>
      <c r="T73" s="9"/>
    </row>
    <row r="74" spans="1:20" x14ac:dyDescent="0.25">
      <c r="A74" s="14"/>
      <c r="B74" s="14"/>
      <c r="C74" s="14"/>
      <c r="D74" s="14"/>
      <c r="E74" s="14"/>
      <c r="F74" s="14"/>
      <c r="G74" s="17" t="s">
        <v>196</v>
      </c>
      <c r="H74" s="14"/>
      <c r="I74" s="14"/>
      <c r="J74" s="14" t="s">
        <v>167</v>
      </c>
      <c r="K74" s="14"/>
      <c r="L74" s="14"/>
      <c r="M74" s="18" t="s">
        <v>30</v>
      </c>
      <c r="N74" s="14"/>
      <c r="O74" s="14"/>
      <c r="P74" s="9"/>
      <c r="Q74" s="9"/>
      <c r="R74" s="9"/>
      <c r="S74" s="9"/>
      <c r="T74" s="9"/>
    </row>
    <row r="75" spans="1:20" x14ac:dyDescent="0.25">
      <c r="A75" s="14"/>
      <c r="B75" s="14"/>
      <c r="C75" s="14"/>
      <c r="D75" s="14"/>
      <c r="E75" s="14"/>
      <c r="F75" s="14"/>
      <c r="G75" s="14" t="s">
        <v>200</v>
      </c>
      <c r="H75" s="14"/>
      <c r="I75" s="14"/>
      <c r="J75" s="14" t="s">
        <v>172</v>
      </c>
      <c r="K75" s="14"/>
      <c r="L75" s="14"/>
      <c r="M75" s="14" t="s">
        <v>194</v>
      </c>
      <c r="N75" s="14"/>
      <c r="O75" s="14"/>
      <c r="P75" s="9"/>
      <c r="Q75" s="9"/>
      <c r="R75" s="9"/>
      <c r="S75" s="9"/>
      <c r="T75" s="9"/>
    </row>
    <row r="76" spans="1:20" x14ac:dyDescent="0.25">
      <c r="A76" s="14"/>
      <c r="B76" s="14"/>
      <c r="C76" s="14"/>
      <c r="D76" s="14"/>
      <c r="E76" s="14"/>
      <c r="F76" s="14"/>
      <c r="G76" s="14" t="s">
        <v>72</v>
      </c>
      <c r="H76" s="14"/>
      <c r="I76" s="14"/>
      <c r="J76" s="18" t="s">
        <v>30</v>
      </c>
      <c r="K76" s="14"/>
      <c r="L76" s="14"/>
      <c r="M76" s="17" t="s">
        <v>195</v>
      </c>
      <c r="N76" s="14"/>
      <c r="O76" s="14"/>
      <c r="P76" s="9"/>
      <c r="Q76" s="9"/>
      <c r="R76" s="9"/>
      <c r="S76" s="9"/>
      <c r="T76" s="9"/>
    </row>
    <row r="77" spans="1:20" x14ac:dyDescent="0.25">
      <c r="A77" s="14"/>
      <c r="B77" s="14"/>
      <c r="C77" s="14"/>
      <c r="D77" s="14"/>
      <c r="E77" s="14"/>
      <c r="F77" s="14"/>
      <c r="G77" s="14" t="s">
        <v>205</v>
      </c>
      <c r="H77" s="14"/>
      <c r="I77" s="14"/>
      <c r="J77" s="14" t="s">
        <v>185</v>
      </c>
      <c r="K77" s="14"/>
      <c r="L77" s="14"/>
      <c r="M77" s="14" t="s">
        <v>200</v>
      </c>
      <c r="N77" s="14"/>
      <c r="O77" s="14"/>
    </row>
    <row r="78" spans="1:20" x14ac:dyDescent="0.25">
      <c r="A78" s="14"/>
      <c r="B78" s="14"/>
      <c r="C78" s="14"/>
      <c r="D78" s="14"/>
      <c r="E78" s="14"/>
      <c r="F78" s="14"/>
      <c r="G78" s="14" t="s">
        <v>56</v>
      </c>
      <c r="H78" s="14"/>
      <c r="I78" s="14"/>
      <c r="J78" s="14" t="s">
        <v>194</v>
      </c>
      <c r="K78" s="14"/>
      <c r="L78" s="14"/>
      <c r="M78" s="14" t="s">
        <v>205</v>
      </c>
      <c r="N78" s="14"/>
      <c r="O78" s="14"/>
    </row>
    <row r="79" spans="1:20" x14ac:dyDescent="0.25">
      <c r="A79" s="14"/>
      <c r="B79" s="14"/>
      <c r="C79" s="14"/>
      <c r="D79" s="14"/>
      <c r="E79" s="14"/>
      <c r="F79" s="14"/>
      <c r="G79" s="14" t="s">
        <v>98</v>
      </c>
      <c r="H79" s="14"/>
      <c r="I79" s="14"/>
      <c r="J79" s="17" t="s">
        <v>195</v>
      </c>
      <c r="K79" s="14"/>
      <c r="L79" s="14"/>
      <c r="M79" s="14" t="s">
        <v>56</v>
      </c>
      <c r="N79" s="14"/>
      <c r="O79" s="14"/>
    </row>
    <row r="80" spans="1:20" x14ac:dyDescent="0.25">
      <c r="A80" s="14"/>
      <c r="B80" s="14"/>
      <c r="C80" s="14"/>
      <c r="D80" s="14"/>
      <c r="E80" s="14"/>
      <c r="F80" s="14"/>
      <c r="G80" s="14" t="s">
        <v>59</v>
      </c>
      <c r="H80" s="14"/>
      <c r="I80" s="14"/>
      <c r="J80" s="17" t="s">
        <v>196</v>
      </c>
      <c r="K80" s="14"/>
      <c r="L80" s="14"/>
      <c r="M80" s="14" t="s">
        <v>59</v>
      </c>
      <c r="N80" s="14"/>
      <c r="O80" s="14"/>
    </row>
    <row r="81" spans="1:15" x14ac:dyDescent="0.25">
      <c r="A81" s="14"/>
      <c r="B81" s="14"/>
      <c r="C81" s="14"/>
      <c r="D81" s="14"/>
      <c r="E81" s="14"/>
      <c r="F81" s="14"/>
      <c r="G81" s="14" t="s">
        <v>212</v>
      </c>
      <c r="H81" s="14"/>
      <c r="I81" s="14"/>
      <c r="J81" s="14" t="s">
        <v>200</v>
      </c>
      <c r="K81" s="14"/>
      <c r="L81" s="14"/>
      <c r="M81" s="14" t="s">
        <v>212</v>
      </c>
      <c r="N81" s="14"/>
      <c r="O81" s="14"/>
    </row>
    <row r="82" spans="1:15" x14ac:dyDescent="0.25">
      <c r="A82" s="14"/>
      <c r="B82" s="14"/>
      <c r="C82" s="14"/>
      <c r="D82" s="14"/>
      <c r="E82" s="14"/>
      <c r="F82" s="14"/>
      <c r="G82" s="14" t="s">
        <v>221</v>
      </c>
      <c r="H82" s="14"/>
      <c r="I82" s="14"/>
      <c r="J82" s="14" t="s">
        <v>205</v>
      </c>
      <c r="K82" s="14"/>
      <c r="L82" s="14"/>
      <c r="M82" s="14" t="s">
        <v>221</v>
      </c>
      <c r="N82" s="14"/>
      <c r="O82" s="14"/>
    </row>
    <row r="83" spans="1:15" x14ac:dyDescent="0.25">
      <c r="A83" s="14"/>
      <c r="B83" s="14"/>
      <c r="C83" s="14"/>
      <c r="D83" s="14"/>
      <c r="E83" s="14"/>
      <c r="F83" s="14"/>
      <c r="G83" s="14" t="s">
        <v>266</v>
      </c>
      <c r="H83" s="14"/>
      <c r="I83" s="14"/>
      <c r="J83" s="14" t="s">
        <v>56</v>
      </c>
      <c r="K83" s="14"/>
      <c r="L83" s="14"/>
      <c r="M83" s="14" t="s">
        <v>266</v>
      </c>
      <c r="N83" s="14"/>
      <c r="O83" s="14"/>
    </row>
    <row r="84" spans="1:15" x14ac:dyDescent="0.25">
      <c r="A84" s="14"/>
      <c r="B84" s="14"/>
      <c r="C84" s="14"/>
      <c r="D84" s="14"/>
      <c r="E84" s="14"/>
      <c r="F84" s="14"/>
      <c r="G84" s="14" t="s">
        <v>226</v>
      </c>
      <c r="H84" s="14"/>
      <c r="I84" s="14"/>
      <c r="J84" s="14" t="s">
        <v>59</v>
      </c>
      <c r="K84" s="14"/>
      <c r="L84" s="14"/>
      <c r="M84" s="14" t="s">
        <v>226</v>
      </c>
      <c r="N84" s="14"/>
      <c r="O84" s="14"/>
    </row>
    <row r="85" spans="1:15" x14ac:dyDescent="0.25">
      <c r="A85" s="14"/>
      <c r="B85" s="14"/>
      <c r="C85" s="14"/>
      <c r="D85" s="14"/>
      <c r="E85" s="14"/>
      <c r="F85" s="14"/>
      <c r="G85" s="14" t="s">
        <v>227</v>
      </c>
      <c r="H85" s="14"/>
      <c r="I85" s="14"/>
      <c r="J85" s="14" t="s">
        <v>212</v>
      </c>
      <c r="K85" s="14"/>
      <c r="L85" s="14"/>
      <c r="M85" s="14" t="s">
        <v>227</v>
      </c>
      <c r="N85" s="14"/>
      <c r="O85" s="14"/>
    </row>
    <row r="86" spans="1:15" x14ac:dyDescent="0.25">
      <c r="A86" s="14"/>
      <c r="D86" s="14"/>
      <c r="E86" s="14"/>
      <c r="F86" s="14"/>
      <c r="G86" s="14"/>
      <c r="H86" s="14"/>
      <c r="I86" s="14"/>
      <c r="J86" s="14" t="s">
        <v>221</v>
      </c>
      <c r="K86" s="14"/>
      <c r="L86" s="14"/>
      <c r="M86" s="14"/>
      <c r="N86" s="14"/>
      <c r="O86" s="14"/>
    </row>
    <row r="87" spans="1:15" x14ac:dyDescent="0.25">
      <c r="D87" s="14"/>
      <c r="E87" s="14"/>
      <c r="F87" s="14"/>
      <c r="G87" s="14"/>
      <c r="H87" s="14"/>
      <c r="I87" s="14"/>
      <c r="J87" s="14" t="s">
        <v>266</v>
      </c>
      <c r="K87" s="14"/>
      <c r="L87" s="14"/>
      <c r="M87" s="31" t="s">
        <v>345</v>
      </c>
      <c r="N87" s="14"/>
      <c r="O87" s="14"/>
    </row>
    <row r="88" spans="1:15" x14ac:dyDescent="0.25">
      <c r="D88" s="14"/>
      <c r="E88" s="14"/>
      <c r="F88" s="14"/>
      <c r="G88" s="14"/>
      <c r="H88" s="14"/>
      <c r="I88" s="14"/>
      <c r="J88" s="14" t="s">
        <v>226</v>
      </c>
      <c r="K88" s="14"/>
      <c r="L88" s="14"/>
      <c r="M88" s="15" t="s">
        <v>106</v>
      </c>
      <c r="N88" s="14"/>
      <c r="O88" s="14"/>
    </row>
    <row r="89" spans="1:15" x14ac:dyDescent="0.25">
      <c r="D89" s="14"/>
      <c r="E89" s="14"/>
      <c r="F89" s="14"/>
      <c r="G89" s="14"/>
      <c r="H89" s="14"/>
      <c r="I89" s="14"/>
      <c r="J89" s="14" t="s">
        <v>227</v>
      </c>
      <c r="K89" s="14"/>
      <c r="L89" s="14"/>
      <c r="M89" s="15" t="s">
        <v>103</v>
      </c>
      <c r="N89" s="14"/>
      <c r="O89" s="14"/>
    </row>
    <row r="90" spans="1:15" x14ac:dyDescent="0.25">
      <c r="D90" s="14"/>
      <c r="E90" s="14"/>
      <c r="F90" s="14"/>
      <c r="G90" s="14"/>
      <c r="H90" s="14"/>
      <c r="I90" s="14"/>
      <c r="J90" s="14"/>
      <c r="K90" s="14"/>
      <c r="L90" s="14"/>
      <c r="M90" s="15" t="s">
        <v>96</v>
      </c>
      <c r="N90" s="14"/>
      <c r="O90" s="14"/>
    </row>
    <row r="91" spans="1:15" x14ac:dyDescent="0.25">
      <c r="D91" s="14"/>
      <c r="E91" s="14"/>
      <c r="F91" s="14"/>
      <c r="G91" s="14"/>
      <c r="H91" s="14"/>
      <c r="I91" s="14"/>
      <c r="J91" s="14"/>
      <c r="K91" s="14"/>
      <c r="L91" s="14"/>
      <c r="M91" s="14"/>
      <c r="N91" s="14"/>
      <c r="O91" s="14"/>
    </row>
    <row r="92" spans="1:15" x14ac:dyDescent="0.25">
      <c r="D92" s="14"/>
      <c r="E92" s="14"/>
      <c r="F92" s="14"/>
      <c r="G92" s="14"/>
      <c r="H92" s="14"/>
      <c r="I92" s="14"/>
      <c r="J92" s="14"/>
      <c r="K92" s="14"/>
      <c r="L92" s="14"/>
      <c r="M92" s="14"/>
      <c r="N92" s="14"/>
      <c r="O92" s="14"/>
    </row>
    <row r="93" spans="1:15" x14ac:dyDescent="0.25">
      <c r="D93" s="14"/>
      <c r="E93" s="14"/>
      <c r="F93" s="14"/>
      <c r="G93" s="14"/>
      <c r="H93" s="14"/>
      <c r="I93" s="14"/>
      <c r="J93" s="14"/>
      <c r="K93" s="14"/>
      <c r="L93" s="14"/>
      <c r="M93" s="14"/>
      <c r="N93" s="14"/>
      <c r="O93" s="14"/>
    </row>
    <row r="94" spans="1:15" x14ac:dyDescent="0.25">
      <c r="D94" s="14"/>
      <c r="E94" s="14"/>
      <c r="F94" s="14"/>
      <c r="G94" s="14"/>
      <c r="H94" s="14"/>
      <c r="I94" s="14"/>
      <c r="J94" s="14"/>
      <c r="K94" s="14"/>
      <c r="L94" s="14"/>
      <c r="M94" s="14"/>
      <c r="N94" s="14"/>
      <c r="O94" s="14"/>
    </row>
    <row r="95" spans="1:15" x14ac:dyDescent="0.25">
      <c r="D95" s="14"/>
      <c r="E95" s="14"/>
      <c r="F95" s="14"/>
      <c r="G95" s="14"/>
      <c r="H95" s="14"/>
      <c r="I95" s="14"/>
      <c r="J95" s="14"/>
      <c r="K95" s="14"/>
      <c r="L95" s="14"/>
      <c r="M95" s="14"/>
      <c r="N95" s="14"/>
      <c r="O95" s="14"/>
    </row>
    <row r="96" spans="1:15" x14ac:dyDescent="0.25">
      <c r="D96" s="14"/>
      <c r="E96" s="14"/>
      <c r="F96" s="14"/>
      <c r="G96" s="14"/>
      <c r="H96" s="14"/>
      <c r="I96" s="14"/>
      <c r="J96" s="14"/>
      <c r="K96" s="14"/>
      <c r="L96" s="14"/>
      <c r="M96" s="14"/>
      <c r="N96" s="14"/>
      <c r="O96" s="14"/>
    </row>
    <row r="97" spans="4:15" x14ac:dyDescent="0.25">
      <c r="D97" s="14"/>
      <c r="E97" s="14"/>
      <c r="F97" s="14"/>
      <c r="G97" s="14"/>
      <c r="H97" s="14"/>
      <c r="I97" s="14"/>
      <c r="J97" s="14"/>
      <c r="K97" s="14"/>
      <c r="L97" s="14"/>
      <c r="M97" s="14"/>
      <c r="N97" s="14"/>
      <c r="O97" s="14"/>
    </row>
    <row r="98" spans="4:15" x14ac:dyDescent="0.25">
      <c r="D98" s="14"/>
      <c r="E98" s="14"/>
      <c r="F98" s="14"/>
      <c r="G98" s="14"/>
      <c r="H98" s="14"/>
      <c r="I98" s="14"/>
      <c r="J98" s="14"/>
      <c r="K98" s="14"/>
      <c r="L98" s="14"/>
      <c r="M98" s="14"/>
      <c r="N98" s="14"/>
      <c r="O98" s="14"/>
    </row>
    <row r="99" spans="4:15" x14ac:dyDescent="0.25">
      <c r="D99" s="14"/>
      <c r="E99" s="14"/>
      <c r="F99" s="14"/>
      <c r="G99" s="14"/>
      <c r="H99" s="14"/>
      <c r="I99" s="14"/>
      <c r="J99" s="14"/>
      <c r="K99" s="14"/>
      <c r="L99" s="14"/>
      <c r="M99" s="14"/>
      <c r="N99" s="14"/>
      <c r="O99" s="14"/>
    </row>
    <row r="100" spans="4:15" x14ac:dyDescent="0.25">
      <c r="D100" s="14"/>
      <c r="E100" s="14"/>
      <c r="F100" s="14"/>
      <c r="G100" s="14"/>
      <c r="H100" s="14"/>
      <c r="I100" s="14"/>
      <c r="J100" s="14"/>
      <c r="K100" s="14"/>
      <c r="L100" s="14"/>
      <c r="M100" s="14"/>
      <c r="N100" s="14"/>
      <c r="O100" s="14"/>
    </row>
    <row r="101" spans="4:15" x14ac:dyDescent="0.25">
      <c r="D101" s="14"/>
      <c r="E101" s="14"/>
      <c r="F101" s="14"/>
      <c r="G101" s="14"/>
      <c r="H101" s="14"/>
      <c r="I101" s="14"/>
      <c r="J101" s="14"/>
      <c r="K101" s="14"/>
      <c r="L101" s="14"/>
      <c r="M101" s="14"/>
      <c r="N101" s="14"/>
      <c r="O101" s="14"/>
    </row>
    <row r="102" spans="4:15" x14ac:dyDescent="0.25">
      <c r="D102" s="14"/>
      <c r="E102" s="14"/>
      <c r="F102" s="14"/>
      <c r="G102" s="14"/>
      <c r="H102" s="14"/>
      <c r="I102" s="14"/>
      <c r="J102" s="14"/>
      <c r="K102" s="14"/>
      <c r="L102" s="14"/>
      <c r="M102" s="14"/>
      <c r="N102" s="14"/>
      <c r="O102" s="14"/>
    </row>
    <row r="103" spans="4:15" x14ac:dyDescent="0.25">
      <c r="D103" s="14"/>
      <c r="E103" s="14"/>
      <c r="F103" s="14"/>
      <c r="G103" s="14"/>
      <c r="H103" s="14"/>
      <c r="I103" s="14"/>
      <c r="J103" s="14"/>
      <c r="K103" s="14"/>
      <c r="L103" s="14"/>
      <c r="M103" s="14"/>
      <c r="N103" s="14"/>
      <c r="O103" s="14"/>
    </row>
    <row r="104" spans="4:15" x14ac:dyDescent="0.25">
      <c r="D104" s="14"/>
      <c r="E104" s="14"/>
      <c r="F104" s="14"/>
      <c r="G104" s="14"/>
      <c r="H104" s="14"/>
      <c r="I104" s="14"/>
      <c r="J104" s="14"/>
      <c r="K104" s="14"/>
      <c r="L104" s="14"/>
      <c r="M104" s="14"/>
      <c r="N104" s="14"/>
      <c r="O104" s="14"/>
    </row>
    <row r="105" spans="4:15" x14ac:dyDescent="0.25">
      <c r="D105" s="14"/>
      <c r="E105" s="14"/>
      <c r="F105" s="14"/>
      <c r="G105" s="14"/>
      <c r="H105" s="14"/>
      <c r="I105" s="14"/>
      <c r="J105" s="14"/>
      <c r="K105" s="14"/>
      <c r="L105" s="14"/>
      <c r="M105" s="14"/>
      <c r="N105" s="14"/>
      <c r="O105" s="14"/>
    </row>
    <row r="106" spans="4:15" x14ac:dyDescent="0.25">
      <c r="D106" s="14"/>
      <c r="E106" s="14"/>
      <c r="F106" s="14"/>
      <c r="G106" s="14"/>
      <c r="H106" s="14"/>
      <c r="I106" s="14"/>
      <c r="J106" s="14"/>
      <c r="K106" s="14"/>
      <c r="L106" s="14"/>
      <c r="M106" s="14"/>
      <c r="N106" s="14"/>
      <c r="O106" s="14"/>
    </row>
    <row r="107" spans="4:15" x14ac:dyDescent="0.25">
      <c r="D107" s="14"/>
      <c r="E107" s="14"/>
      <c r="F107" s="14"/>
      <c r="G107" s="14"/>
      <c r="H107" s="14"/>
      <c r="I107" s="14"/>
      <c r="J107" s="14"/>
      <c r="K107" s="14"/>
      <c r="L107" s="14"/>
      <c r="M107" s="14"/>
      <c r="N107" s="14"/>
      <c r="O107" s="14"/>
    </row>
    <row r="108" spans="4:15" x14ac:dyDescent="0.25">
      <c r="D108" s="14"/>
      <c r="E108" s="14"/>
      <c r="F108" s="14"/>
      <c r="G108" s="14"/>
      <c r="H108" s="14"/>
      <c r="I108" s="14"/>
      <c r="J108" s="14"/>
      <c r="K108" s="14"/>
      <c r="L108" s="14"/>
      <c r="M108" s="14"/>
      <c r="N108" s="14"/>
    </row>
    <row r="109" spans="4:15" x14ac:dyDescent="0.25">
      <c r="D109" s="14"/>
      <c r="E109" s="14"/>
      <c r="F109" s="14"/>
      <c r="G109" s="14"/>
      <c r="H109" s="14"/>
      <c r="I109" s="14"/>
      <c r="J109" s="14"/>
      <c r="K109" s="14"/>
      <c r="L109" s="14"/>
      <c r="M109" s="14"/>
      <c r="N109" s="14"/>
    </row>
    <row r="110" spans="4:15" x14ac:dyDescent="0.25">
      <c r="D110" s="14"/>
      <c r="G110" s="14"/>
      <c r="H110" s="14"/>
      <c r="J110" s="14"/>
      <c r="K110" s="14"/>
      <c r="M110" s="14"/>
      <c r="N110" s="14"/>
    </row>
    <row r="111" spans="4:15" x14ac:dyDescent="0.25">
      <c r="D111" s="14"/>
      <c r="G111" s="14"/>
      <c r="J111" s="14"/>
      <c r="M111" s="14"/>
      <c r="N111" s="14"/>
    </row>
    <row r="112" spans="4:15" x14ac:dyDescent="0.25">
      <c r="D112" s="14"/>
      <c r="G112" s="14"/>
      <c r="J112" s="14"/>
      <c r="M112" s="14"/>
    </row>
    <row r="113" spans="7:13" x14ac:dyDescent="0.25">
      <c r="G113" s="14"/>
      <c r="J113" s="14"/>
      <c r="M113" s="14"/>
    </row>
    <row r="114" spans="7:13" x14ac:dyDescent="0.25">
      <c r="G114" s="14"/>
      <c r="J114" s="14"/>
      <c r="M114" s="14"/>
    </row>
    <row r="115" spans="7:13" x14ac:dyDescent="0.25">
      <c r="M115" s="14"/>
    </row>
    <row r="116" spans="7:13" x14ac:dyDescent="0.25">
      <c r="M116" s="14"/>
    </row>
  </sheetData>
  <mergeCells count="1">
    <mergeCell ref="D1:J1"/>
  </mergeCells>
  <phoneticPr fontId="4" type="noConversion"/>
  <pageMargins left="0.75" right="0.75" top="1" bottom="1" header="0.5" footer="0.5"/>
  <pageSetup fitToWidth="2" fitToHeight="2" orientation="portrait" horizontalDpi="525" verticalDpi="525"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137"/>
  <sheetViews>
    <sheetView zoomScaleNormal="100" workbookViewId="0">
      <pane xSplit="3" ySplit="2" topLeftCell="D63" activePane="bottomRight" state="frozen"/>
      <selection pane="topRight" activeCell="D1" sqref="D1"/>
      <selection pane="bottomLeft" activeCell="A3" sqref="A3"/>
      <selection pane="bottomRight" activeCell="F2" sqref="F1:F1048576"/>
    </sheetView>
  </sheetViews>
  <sheetFormatPr defaultRowHeight="13.2" x14ac:dyDescent="0.25"/>
  <cols>
    <col min="1" max="1" width="36.109375" style="50" customWidth="1"/>
    <col min="2" max="2" width="6.6640625" style="50" bestFit="1" customWidth="1"/>
    <col min="3" max="3" width="32.5546875" style="155" bestFit="1" customWidth="1"/>
    <col min="4" max="4" width="3" style="39" customWidth="1"/>
    <col min="5" max="5" width="5.6640625" style="175" bestFit="1" customWidth="1"/>
    <col min="6" max="6" width="3.33203125" style="175" bestFit="1" customWidth="1"/>
    <col min="7" max="7" width="5.6640625" style="175" customWidth="1"/>
    <col min="8" max="8" width="4.33203125" style="175" bestFit="1" customWidth="1"/>
    <col min="9" max="9" width="3.33203125" style="175" bestFit="1" customWidth="1"/>
    <col min="10" max="10" width="5.6640625" style="175" bestFit="1" customWidth="1"/>
    <col min="11" max="13" width="5.44140625" style="175" customWidth="1"/>
    <col min="14" max="14" width="6.6640625" style="176" bestFit="1" customWidth="1"/>
    <col min="15" max="15" width="8.6640625" style="176" bestFit="1" customWidth="1"/>
    <col min="16" max="16" width="9.109375" style="176" bestFit="1" customWidth="1"/>
    <col min="17" max="21" width="3.33203125" style="175" customWidth="1"/>
    <col min="22" max="24" width="3.33203125" style="175" bestFit="1" customWidth="1"/>
    <col min="25" max="25" width="4" style="175" bestFit="1" customWidth="1"/>
    <col min="26" max="26" width="4" style="175" customWidth="1"/>
    <col min="27" max="27" width="4.6640625" style="175" customWidth="1"/>
    <col min="28" max="28" width="4.6640625" style="175" bestFit="1" customWidth="1"/>
    <col min="29" max="29" width="4.6640625" style="175" customWidth="1"/>
    <col min="30" max="37" width="3.44140625" style="175" customWidth="1"/>
    <col min="38" max="38" width="3" style="175" customWidth="1"/>
    <col min="39" max="41" width="3.33203125" style="175" bestFit="1" customWidth="1"/>
    <col min="42" max="42" width="25" customWidth="1"/>
  </cols>
  <sheetData>
    <row r="1" spans="1:43" ht="54" customHeight="1" thickTop="1" x14ac:dyDescent="0.25">
      <c r="A1" s="270" t="s">
        <v>910</v>
      </c>
      <c r="B1" s="270"/>
      <c r="C1" s="270"/>
      <c r="D1" s="281" t="s">
        <v>667</v>
      </c>
      <c r="E1" s="282"/>
      <c r="F1" s="282"/>
      <c r="G1" s="282"/>
      <c r="H1" s="282"/>
      <c r="I1" s="282"/>
      <c r="J1" s="282"/>
      <c r="K1" s="282"/>
      <c r="L1" s="282"/>
      <c r="M1" s="282"/>
      <c r="N1" s="283"/>
      <c r="O1" s="217"/>
      <c r="P1" s="222"/>
      <c r="Q1" s="277" t="s">
        <v>652</v>
      </c>
      <c r="R1" s="278"/>
      <c r="S1" s="278"/>
      <c r="T1" s="278"/>
      <c r="U1" s="279"/>
      <c r="V1" s="280" t="s">
        <v>666</v>
      </c>
      <c r="W1" s="278"/>
      <c r="X1" s="279"/>
      <c r="AA1" s="280" t="s">
        <v>771</v>
      </c>
      <c r="AB1" s="278"/>
      <c r="AC1" s="279"/>
      <c r="AD1" s="271" t="s">
        <v>690</v>
      </c>
      <c r="AE1" s="272"/>
      <c r="AF1" s="272"/>
      <c r="AG1" s="272"/>
      <c r="AH1" s="272"/>
      <c r="AI1" s="272"/>
      <c r="AJ1" s="272"/>
      <c r="AK1" s="273"/>
      <c r="AL1" s="274" t="s">
        <v>656</v>
      </c>
      <c r="AM1" s="275"/>
      <c r="AN1" s="275"/>
      <c r="AO1" s="276"/>
      <c r="AP1" s="230"/>
    </row>
    <row r="2" spans="1:43" s="107" customFormat="1" ht="135.6" customHeight="1" x14ac:dyDescent="0.25">
      <c r="A2" s="177" t="s">
        <v>1</v>
      </c>
      <c r="B2" s="178" t="s">
        <v>75</v>
      </c>
      <c r="C2" s="179" t="s">
        <v>267</v>
      </c>
      <c r="D2" s="183" t="s">
        <v>617</v>
      </c>
      <c r="E2" s="184" t="s">
        <v>633</v>
      </c>
      <c r="F2" s="184" t="s">
        <v>632</v>
      </c>
      <c r="G2" s="184" t="s">
        <v>685</v>
      </c>
      <c r="H2" s="184" t="s">
        <v>631</v>
      </c>
      <c r="I2" s="184" t="s">
        <v>630</v>
      </c>
      <c r="J2" s="184" t="s">
        <v>687</v>
      </c>
      <c r="K2" s="184" t="s">
        <v>684</v>
      </c>
      <c r="L2" s="184" t="s">
        <v>790</v>
      </c>
      <c r="M2" s="184" t="s">
        <v>799</v>
      </c>
      <c r="N2" s="185" t="s">
        <v>668</v>
      </c>
      <c r="O2" s="218" t="s">
        <v>689</v>
      </c>
      <c r="P2" s="223" t="s">
        <v>719</v>
      </c>
      <c r="Q2" s="186" t="s">
        <v>647</v>
      </c>
      <c r="R2" s="187" t="s">
        <v>648</v>
      </c>
      <c r="S2" s="187" t="s">
        <v>649</v>
      </c>
      <c r="T2" s="187" t="s">
        <v>650</v>
      </c>
      <c r="U2" s="188" t="s">
        <v>651</v>
      </c>
      <c r="V2" s="186" t="s">
        <v>653</v>
      </c>
      <c r="W2" s="187" t="s">
        <v>654</v>
      </c>
      <c r="X2" s="188" t="s">
        <v>655</v>
      </c>
      <c r="Y2" s="187" t="s">
        <v>625</v>
      </c>
      <c r="Z2" s="187" t="s">
        <v>760</v>
      </c>
      <c r="AA2" s="186" t="s">
        <v>627</v>
      </c>
      <c r="AB2" s="187" t="s">
        <v>628</v>
      </c>
      <c r="AC2" s="188" t="s">
        <v>716</v>
      </c>
      <c r="AD2" s="186" t="s">
        <v>618</v>
      </c>
      <c r="AE2" s="187" t="s">
        <v>619</v>
      </c>
      <c r="AF2" s="187" t="s">
        <v>620</v>
      </c>
      <c r="AG2" s="187" t="s">
        <v>621</v>
      </c>
      <c r="AH2" s="187" t="s">
        <v>622</v>
      </c>
      <c r="AI2" s="187" t="s">
        <v>623</v>
      </c>
      <c r="AJ2" s="187" t="s">
        <v>624</v>
      </c>
      <c r="AK2" s="188" t="s">
        <v>691</v>
      </c>
      <c r="AL2" s="186" t="s">
        <v>657</v>
      </c>
      <c r="AM2" s="187" t="s">
        <v>911</v>
      </c>
      <c r="AN2" s="187" t="s">
        <v>658</v>
      </c>
      <c r="AO2" s="188" t="s">
        <v>796</v>
      </c>
      <c r="AP2" s="180" t="s">
        <v>659</v>
      </c>
      <c r="AQ2" s="214" t="s">
        <v>699</v>
      </c>
    </row>
    <row r="3" spans="1:43" x14ac:dyDescent="0.25">
      <c r="A3" s="50" t="s">
        <v>563</v>
      </c>
      <c r="B3" s="50" t="s">
        <v>86</v>
      </c>
      <c r="C3" s="155" t="s">
        <v>339</v>
      </c>
      <c r="D3" s="195">
        <v>1</v>
      </c>
      <c r="E3" s="196" t="s">
        <v>634</v>
      </c>
      <c r="F3" s="190" t="s">
        <v>642</v>
      </c>
      <c r="G3" s="196" t="s">
        <v>638</v>
      </c>
      <c r="H3" s="196" t="s">
        <v>660</v>
      </c>
      <c r="I3" s="190" t="s">
        <v>636</v>
      </c>
      <c r="J3" s="190" t="s">
        <v>640</v>
      </c>
      <c r="K3" s="196" t="s">
        <v>639</v>
      </c>
      <c r="L3" s="196"/>
      <c r="M3" s="196"/>
      <c r="N3" s="191" t="s">
        <v>682</v>
      </c>
      <c r="O3" s="220" t="s">
        <v>696</v>
      </c>
      <c r="P3" s="225" t="s">
        <v>725</v>
      </c>
      <c r="Q3" s="192">
        <v>0</v>
      </c>
      <c r="R3" s="190">
        <v>0</v>
      </c>
      <c r="S3" s="190">
        <v>2</v>
      </c>
      <c r="T3" s="190">
        <v>3</v>
      </c>
      <c r="U3" s="193">
        <v>1</v>
      </c>
      <c r="V3" s="192">
        <v>0</v>
      </c>
      <c r="W3" s="190">
        <v>2</v>
      </c>
      <c r="X3" s="193">
        <v>3</v>
      </c>
      <c r="Y3" s="190">
        <v>3</v>
      </c>
      <c r="Z3" s="190">
        <v>3</v>
      </c>
      <c r="AA3" s="227" t="s">
        <v>706</v>
      </c>
      <c r="AB3" s="196" t="s">
        <v>706</v>
      </c>
      <c r="AC3" s="228" t="s">
        <v>706</v>
      </c>
      <c r="AD3" s="192"/>
      <c r="AE3" s="201"/>
      <c r="AF3" s="201"/>
      <c r="AG3" s="201"/>
      <c r="AH3" s="201"/>
      <c r="AI3" s="190"/>
      <c r="AJ3" s="190"/>
      <c r="AK3" s="193"/>
      <c r="AL3" s="192"/>
      <c r="AM3" s="190"/>
      <c r="AN3" s="190"/>
      <c r="AO3" s="193"/>
      <c r="AP3" s="229" t="s">
        <v>779</v>
      </c>
      <c r="AQ3" s="174"/>
    </row>
    <row r="4" spans="1:43" x14ac:dyDescent="0.25">
      <c r="A4" s="50" t="s">
        <v>510</v>
      </c>
      <c r="B4" s="50" t="s">
        <v>11</v>
      </c>
      <c r="C4" s="155" t="s">
        <v>274</v>
      </c>
      <c r="D4" s="195">
        <v>1</v>
      </c>
      <c r="E4" s="196" t="s">
        <v>634</v>
      </c>
      <c r="F4" s="190" t="s">
        <v>642</v>
      </c>
      <c r="G4" s="196" t="s">
        <v>639</v>
      </c>
      <c r="H4" s="190" t="s">
        <v>644</v>
      </c>
      <c r="I4" s="190" t="s">
        <v>636</v>
      </c>
      <c r="J4" s="190" t="s">
        <v>640</v>
      </c>
      <c r="K4" s="190" t="s">
        <v>638</v>
      </c>
      <c r="L4" s="190"/>
      <c r="M4" s="190"/>
      <c r="N4" s="191" t="s">
        <v>663</v>
      </c>
      <c r="O4" s="220" t="s">
        <v>695</v>
      </c>
      <c r="P4" s="225" t="s">
        <v>725</v>
      </c>
      <c r="Q4" s="192">
        <v>1</v>
      </c>
      <c r="R4" s="190">
        <v>3</v>
      </c>
      <c r="S4" s="190">
        <v>3</v>
      </c>
      <c r="T4" s="190">
        <v>2</v>
      </c>
      <c r="U4" s="193">
        <v>1</v>
      </c>
      <c r="V4" s="192">
        <v>1</v>
      </c>
      <c r="W4" s="190">
        <v>3</v>
      </c>
      <c r="X4" s="193">
        <v>0</v>
      </c>
      <c r="Y4" s="194">
        <v>1</v>
      </c>
      <c r="Z4" s="194">
        <v>2</v>
      </c>
      <c r="AA4" s="227" t="s">
        <v>697</v>
      </c>
      <c r="AB4" s="196" t="s">
        <v>697</v>
      </c>
      <c r="AC4" s="228" t="s">
        <v>706</v>
      </c>
      <c r="AD4" s="216"/>
      <c r="AE4" s="201"/>
      <c r="AF4" s="201"/>
      <c r="AG4" s="190"/>
      <c r="AH4" s="190"/>
      <c r="AI4" s="190"/>
      <c r="AJ4" s="190"/>
      <c r="AK4" s="193"/>
      <c r="AL4" s="192"/>
      <c r="AM4" s="190"/>
      <c r="AN4" s="190"/>
      <c r="AO4" s="193"/>
      <c r="AP4" s="229" t="s">
        <v>772</v>
      </c>
      <c r="AQ4" s="215" t="s">
        <v>773</v>
      </c>
    </row>
    <row r="5" spans="1:43" x14ac:dyDescent="0.25">
      <c r="A5" s="50" t="s">
        <v>522</v>
      </c>
      <c r="B5" s="50" t="s">
        <v>21</v>
      </c>
      <c r="C5" s="155" t="s">
        <v>282</v>
      </c>
      <c r="D5" s="195">
        <v>1</v>
      </c>
      <c r="E5" s="196" t="s">
        <v>634</v>
      </c>
      <c r="F5" s="190" t="s">
        <v>642</v>
      </c>
      <c r="G5" s="196" t="s">
        <v>639</v>
      </c>
      <c r="H5" s="190" t="s">
        <v>638</v>
      </c>
      <c r="I5" s="190" t="s">
        <v>636</v>
      </c>
      <c r="J5" s="190" t="s">
        <v>640</v>
      </c>
      <c r="K5" s="190" t="s">
        <v>638</v>
      </c>
      <c r="L5" s="190"/>
      <c r="M5" s="190"/>
      <c r="N5" s="191" t="s">
        <v>663</v>
      </c>
      <c r="O5" s="220" t="s">
        <v>695</v>
      </c>
      <c r="P5" s="225" t="s">
        <v>725</v>
      </c>
      <c r="Q5" s="192">
        <v>1</v>
      </c>
      <c r="R5" s="190">
        <v>2</v>
      </c>
      <c r="S5" s="190">
        <v>3</v>
      </c>
      <c r="T5" s="190">
        <v>2</v>
      </c>
      <c r="U5" s="193">
        <v>1</v>
      </c>
      <c r="V5" s="192">
        <v>0</v>
      </c>
      <c r="W5" s="190">
        <v>3</v>
      </c>
      <c r="X5" s="193">
        <v>1</v>
      </c>
      <c r="Y5" s="194">
        <v>1</v>
      </c>
      <c r="Z5" s="194">
        <v>2</v>
      </c>
      <c r="AA5" s="227" t="s">
        <v>706</v>
      </c>
      <c r="AB5" s="196" t="s">
        <v>706</v>
      </c>
      <c r="AC5" s="228" t="s">
        <v>706</v>
      </c>
      <c r="AD5" s="216"/>
      <c r="AE5" s="201"/>
      <c r="AF5" s="201"/>
      <c r="AG5" s="190"/>
      <c r="AH5" s="190"/>
      <c r="AI5" s="190"/>
      <c r="AJ5" s="190"/>
      <c r="AK5" s="193"/>
      <c r="AL5" s="192"/>
      <c r="AM5" s="190"/>
      <c r="AN5" s="190"/>
      <c r="AO5" s="193"/>
      <c r="AP5" s="229" t="s">
        <v>742</v>
      </c>
      <c r="AQ5" s="215" t="s">
        <v>773</v>
      </c>
    </row>
    <row r="6" spans="1:43" x14ac:dyDescent="0.25">
      <c r="A6" s="50" t="s">
        <v>577</v>
      </c>
      <c r="B6" s="50" t="s">
        <v>51</v>
      </c>
      <c r="C6" s="155" t="s">
        <v>317</v>
      </c>
      <c r="D6" s="195">
        <v>1</v>
      </c>
      <c r="E6" s="196" t="s">
        <v>634</v>
      </c>
      <c r="F6" s="190" t="s">
        <v>642</v>
      </c>
      <c r="G6" s="196" t="s">
        <v>639</v>
      </c>
      <c r="H6" s="190" t="s">
        <v>638</v>
      </c>
      <c r="I6" s="190" t="s">
        <v>636</v>
      </c>
      <c r="J6" s="190" t="s">
        <v>640</v>
      </c>
      <c r="K6" s="190" t="s">
        <v>638</v>
      </c>
      <c r="L6" s="190"/>
      <c r="M6" s="190"/>
      <c r="N6" s="191" t="s">
        <v>673</v>
      </c>
      <c r="O6" s="220" t="s">
        <v>695</v>
      </c>
      <c r="P6" s="225" t="s">
        <v>725</v>
      </c>
      <c r="Q6" s="192">
        <v>1</v>
      </c>
      <c r="R6" s="190">
        <v>3</v>
      </c>
      <c r="S6" s="190">
        <v>3</v>
      </c>
      <c r="T6" s="190">
        <v>3</v>
      </c>
      <c r="U6" s="193">
        <v>1</v>
      </c>
      <c r="V6" s="192">
        <v>1</v>
      </c>
      <c r="W6" s="190">
        <v>3</v>
      </c>
      <c r="X6" s="193">
        <v>2</v>
      </c>
      <c r="Y6" s="194">
        <v>1</v>
      </c>
      <c r="Z6" s="194">
        <v>2</v>
      </c>
      <c r="AA6" s="227" t="s">
        <v>706</v>
      </c>
      <c r="AB6" s="196" t="s">
        <v>706</v>
      </c>
      <c r="AC6" s="228" t="s">
        <v>706</v>
      </c>
      <c r="AD6" s="216"/>
      <c r="AE6" s="201"/>
      <c r="AF6" s="201"/>
      <c r="AG6" s="190"/>
      <c r="AH6" s="190"/>
      <c r="AI6" s="190"/>
      <c r="AJ6" s="190"/>
      <c r="AK6" s="193"/>
      <c r="AL6" s="192"/>
      <c r="AM6" s="190"/>
      <c r="AN6" s="190"/>
      <c r="AO6" s="193"/>
      <c r="AP6" s="229" t="s">
        <v>742</v>
      </c>
      <c r="AQ6" s="215" t="s">
        <v>773</v>
      </c>
    </row>
    <row r="7" spans="1:43" x14ac:dyDescent="0.25">
      <c r="A7" s="50" t="s">
        <v>554</v>
      </c>
      <c r="B7" s="50" t="s">
        <v>32</v>
      </c>
      <c r="C7" s="155" t="s">
        <v>297</v>
      </c>
      <c r="D7" s="195">
        <v>1</v>
      </c>
      <c r="E7" s="196" t="s">
        <v>634</v>
      </c>
      <c r="F7" s="196" t="s">
        <v>635</v>
      </c>
      <c r="G7" s="196" t="s">
        <v>639</v>
      </c>
      <c r="H7" s="196" t="s">
        <v>639</v>
      </c>
      <c r="I7" s="196" t="s">
        <v>636</v>
      </c>
      <c r="J7" s="196" t="s">
        <v>638</v>
      </c>
      <c r="K7" s="196" t="s">
        <v>646</v>
      </c>
      <c r="L7" s="196"/>
      <c r="M7" s="196"/>
      <c r="N7" s="198" t="s">
        <v>669</v>
      </c>
      <c r="O7" s="220" t="s">
        <v>695</v>
      </c>
      <c r="P7" s="225" t="s">
        <v>725</v>
      </c>
      <c r="Q7" s="192">
        <v>1</v>
      </c>
      <c r="R7" s="190">
        <v>2</v>
      </c>
      <c r="S7" s="190">
        <v>3</v>
      </c>
      <c r="T7" s="190">
        <v>3</v>
      </c>
      <c r="U7" s="193">
        <v>1</v>
      </c>
      <c r="V7" s="192">
        <v>1</v>
      </c>
      <c r="W7" s="190">
        <v>3</v>
      </c>
      <c r="X7" s="193">
        <v>0</v>
      </c>
      <c r="Y7" s="194">
        <v>1</v>
      </c>
      <c r="Z7" s="194"/>
      <c r="AA7" s="227" t="s">
        <v>629</v>
      </c>
      <c r="AB7" s="196" t="s">
        <v>629</v>
      </c>
      <c r="AC7" s="228" t="s">
        <v>629</v>
      </c>
      <c r="AD7" s="192"/>
      <c r="AE7" s="201"/>
      <c r="AF7" s="201"/>
      <c r="AG7" s="201"/>
      <c r="AH7" s="201"/>
      <c r="AI7" s="201"/>
      <c r="AJ7" s="201"/>
      <c r="AK7" s="213"/>
      <c r="AL7" s="192"/>
      <c r="AM7" s="190"/>
      <c r="AN7" s="190"/>
      <c r="AO7" s="193"/>
      <c r="AP7" s="229"/>
      <c r="AQ7" s="215" t="s">
        <v>728</v>
      </c>
    </row>
    <row r="8" spans="1:43" x14ac:dyDescent="0.25">
      <c r="A8" s="50" t="s">
        <v>557</v>
      </c>
      <c r="B8" s="50" t="s">
        <v>35</v>
      </c>
      <c r="C8" s="155" t="s">
        <v>299</v>
      </c>
      <c r="D8" s="195">
        <v>1</v>
      </c>
      <c r="E8" s="196" t="s">
        <v>634</v>
      </c>
      <c r="F8" s="196" t="s">
        <v>642</v>
      </c>
      <c r="G8" s="196" t="s">
        <v>638</v>
      </c>
      <c r="H8" s="196" t="s">
        <v>644</v>
      </c>
      <c r="I8" s="196" t="s">
        <v>636</v>
      </c>
      <c r="J8" s="196" t="s">
        <v>640</v>
      </c>
      <c r="K8" s="196" t="s">
        <v>646</v>
      </c>
      <c r="L8" s="196"/>
      <c r="M8" s="196"/>
      <c r="N8" s="198" t="s">
        <v>674</v>
      </c>
      <c r="O8" s="220" t="s">
        <v>695</v>
      </c>
      <c r="P8" s="225" t="s">
        <v>643</v>
      </c>
      <c r="Q8" s="192">
        <v>0</v>
      </c>
      <c r="R8" s="190">
        <v>1</v>
      </c>
      <c r="S8" s="190">
        <v>3</v>
      </c>
      <c r="T8" s="190">
        <v>3</v>
      </c>
      <c r="U8" s="193">
        <v>1</v>
      </c>
      <c r="V8" s="192">
        <v>0</v>
      </c>
      <c r="W8" s="190">
        <v>3</v>
      </c>
      <c r="X8" s="193">
        <v>1</v>
      </c>
      <c r="Y8" s="194">
        <v>2</v>
      </c>
      <c r="Z8" s="194"/>
      <c r="AA8" s="227" t="s">
        <v>629</v>
      </c>
      <c r="AB8" s="196" t="s">
        <v>629</v>
      </c>
      <c r="AC8" s="228" t="s">
        <v>629</v>
      </c>
      <c r="AD8" s="192"/>
      <c r="AE8" s="201"/>
      <c r="AF8" s="201"/>
      <c r="AG8" s="201"/>
      <c r="AH8" s="201"/>
      <c r="AI8" s="201"/>
      <c r="AJ8" s="190"/>
      <c r="AK8" s="193"/>
      <c r="AL8" s="192"/>
      <c r="AM8" s="190"/>
      <c r="AN8" s="190"/>
      <c r="AO8" s="193"/>
      <c r="AP8" s="229" t="s">
        <v>729</v>
      </c>
      <c r="AQ8" s="215" t="s">
        <v>730</v>
      </c>
    </row>
    <row r="9" spans="1:43" x14ac:dyDescent="0.25">
      <c r="A9" s="50" t="s">
        <v>137</v>
      </c>
      <c r="B9" s="50" t="s">
        <v>109</v>
      </c>
      <c r="C9" s="155" t="s">
        <v>281</v>
      </c>
      <c r="D9" s="195">
        <v>1</v>
      </c>
      <c r="E9" s="196" t="s">
        <v>634</v>
      </c>
      <c r="F9" s="196" t="s">
        <v>642</v>
      </c>
      <c r="G9" s="196" t="s">
        <v>639</v>
      </c>
      <c r="H9" s="196" t="s">
        <v>638</v>
      </c>
      <c r="I9" s="196" t="s">
        <v>645</v>
      </c>
      <c r="J9" s="196" t="s">
        <v>638</v>
      </c>
      <c r="K9" s="196" t="s">
        <v>646</v>
      </c>
      <c r="L9" s="196"/>
      <c r="M9" s="196"/>
      <c r="N9" s="198" t="s">
        <v>663</v>
      </c>
      <c r="O9" s="220" t="s">
        <v>708</v>
      </c>
      <c r="P9" s="225" t="s">
        <v>720</v>
      </c>
      <c r="Q9" s="192">
        <v>0</v>
      </c>
      <c r="R9" s="190">
        <v>1</v>
      </c>
      <c r="S9" s="190">
        <v>3</v>
      </c>
      <c r="T9" s="190">
        <v>3</v>
      </c>
      <c r="U9" s="193">
        <v>2</v>
      </c>
      <c r="V9" s="192">
        <v>0</v>
      </c>
      <c r="W9" s="190">
        <v>3</v>
      </c>
      <c r="X9" s="193">
        <v>2</v>
      </c>
      <c r="Y9" s="194">
        <v>2</v>
      </c>
      <c r="Z9" s="194"/>
      <c r="AA9" s="227" t="s">
        <v>697</v>
      </c>
      <c r="AB9" s="196" t="s">
        <v>697</v>
      </c>
      <c r="AC9" s="193"/>
      <c r="AD9" s="192"/>
      <c r="AE9" s="190"/>
      <c r="AF9" s="190"/>
      <c r="AG9" s="201"/>
      <c r="AH9" s="201"/>
      <c r="AI9" s="201"/>
      <c r="AJ9" s="201"/>
      <c r="AK9" s="193"/>
      <c r="AL9" s="192"/>
      <c r="AM9" s="190"/>
      <c r="AN9" s="190"/>
      <c r="AO9" s="193"/>
      <c r="AP9" s="229" t="s">
        <v>731</v>
      </c>
      <c r="AQ9" s="215" t="s">
        <v>732</v>
      </c>
    </row>
    <row r="10" spans="1:43" x14ac:dyDescent="0.25">
      <c r="A10" s="50" t="s">
        <v>571</v>
      </c>
      <c r="B10" s="50" t="s">
        <v>45</v>
      </c>
      <c r="C10" s="155" t="s">
        <v>309</v>
      </c>
      <c r="D10" s="195">
        <v>1</v>
      </c>
      <c r="E10" s="196" t="s">
        <v>634</v>
      </c>
      <c r="F10" s="190" t="s">
        <v>642</v>
      </c>
      <c r="G10" s="196" t="s">
        <v>641</v>
      </c>
      <c r="H10" s="190" t="s">
        <v>644</v>
      </c>
      <c r="I10" s="190" t="s">
        <v>636</v>
      </c>
      <c r="J10" s="190" t="s">
        <v>638</v>
      </c>
      <c r="K10" s="196" t="s">
        <v>646</v>
      </c>
      <c r="L10" s="196"/>
      <c r="M10" s="196"/>
      <c r="N10" s="191" t="s">
        <v>680</v>
      </c>
      <c r="O10" s="220" t="s">
        <v>695</v>
      </c>
      <c r="P10" s="225" t="s">
        <v>725</v>
      </c>
      <c r="Q10" s="192">
        <v>0</v>
      </c>
      <c r="R10" s="190">
        <v>2</v>
      </c>
      <c r="S10" s="190">
        <v>3</v>
      </c>
      <c r="T10" s="190">
        <v>3</v>
      </c>
      <c r="U10" s="193">
        <v>2</v>
      </c>
      <c r="V10" s="192">
        <v>3</v>
      </c>
      <c r="W10" s="190">
        <v>3</v>
      </c>
      <c r="X10" s="193">
        <v>2</v>
      </c>
      <c r="Y10" s="194">
        <v>2</v>
      </c>
      <c r="Z10" s="194">
        <v>3</v>
      </c>
      <c r="AA10" s="227" t="s">
        <v>697</v>
      </c>
      <c r="AB10" s="196" t="s">
        <v>706</v>
      </c>
      <c r="AC10" s="228" t="s">
        <v>697</v>
      </c>
      <c r="AD10" s="192"/>
      <c r="AE10" s="201"/>
      <c r="AF10" s="201"/>
      <c r="AG10" s="201"/>
      <c r="AH10" s="201"/>
      <c r="AI10" s="201"/>
      <c r="AJ10" s="201"/>
      <c r="AK10" s="213"/>
      <c r="AL10" s="192"/>
      <c r="AM10" s="190"/>
      <c r="AN10" s="190"/>
      <c r="AO10" s="193"/>
      <c r="AP10" s="229" t="s">
        <v>703</v>
      </c>
      <c r="AQ10" s="215" t="s">
        <v>766</v>
      </c>
    </row>
    <row r="11" spans="1:43" x14ac:dyDescent="0.25">
      <c r="A11" s="50" t="s">
        <v>576</v>
      </c>
      <c r="B11" s="50" t="s">
        <v>88</v>
      </c>
      <c r="C11" s="155" t="s">
        <v>316</v>
      </c>
      <c r="D11" s="195">
        <v>1</v>
      </c>
      <c r="E11" s="196" t="s">
        <v>634</v>
      </c>
      <c r="F11" s="190" t="s">
        <v>642</v>
      </c>
      <c r="G11" s="196" t="s">
        <v>638</v>
      </c>
      <c r="H11" s="190" t="s">
        <v>639</v>
      </c>
      <c r="I11" s="190" t="s">
        <v>645</v>
      </c>
      <c r="J11" s="190" t="s">
        <v>640</v>
      </c>
      <c r="K11" s="196" t="s">
        <v>646</v>
      </c>
      <c r="L11" s="196"/>
      <c r="M11" s="196"/>
      <c r="N11" s="191" t="s">
        <v>673</v>
      </c>
      <c r="O11" s="220" t="s">
        <v>702</v>
      </c>
      <c r="P11" s="225" t="s">
        <v>812</v>
      </c>
      <c r="Q11" s="192">
        <v>3</v>
      </c>
      <c r="R11" s="190">
        <v>3</v>
      </c>
      <c r="S11" s="190">
        <v>2</v>
      </c>
      <c r="T11" s="190">
        <v>1</v>
      </c>
      <c r="U11" s="193">
        <v>0</v>
      </c>
      <c r="V11" s="192">
        <v>1</v>
      </c>
      <c r="W11" s="190">
        <v>3</v>
      </c>
      <c r="X11" s="193">
        <v>1</v>
      </c>
      <c r="Y11" s="194">
        <v>2</v>
      </c>
      <c r="Z11" s="194">
        <v>2</v>
      </c>
      <c r="AA11" s="227" t="s">
        <v>706</v>
      </c>
      <c r="AB11" s="196" t="s">
        <v>697</v>
      </c>
      <c r="AC11" s="228" t="s">
        <v>706</v>
      </c>
      <c r="AD11" s="192"/>
      <c r="AE11" s="190"/>
      <c r="AF11" s="201"/>
      <c r="AG11" s="201"/>
      <c r="AH11" s="201"/>
      <c r="AI11" s="190"/>
      <c r="AJ11" s="190"/>
      <c r="AK11" s="193"/>
      <c r="AL11" s="192"/>
      <c r="AM11" s="190"/>
      <c r="AN11" s="190"/>
      <c r="AO11" s="193"/>
      <c r="AP11" s="229" t="s">
        <v>749</v>
      </c>
      <c r="AQ11" s="215" t="s">
        <v>782</v>
      </c>
    </row>
    <row r="12" spans="1:43" x14ac:dyDescent="0.25">
      <c r="A12" s="50" t="s">
        <v>545</v>
      </c>
      <c r="B12" s="104" t="s">
        <v>341</v>
      </c>
      <c r="C12" s="155" t="s">
        <v>340</v>
      </c>
      <c r="D12" s="195">
        <v>1</v>
      </c>
      <c r="E12" s="196" t="s">
        <v>634</v>
      </c>
      <c r="F12" s="190"/>
      <c r="G12" s="190"/>
      <c r="H12" s="190"/>
      <c r="I12" s="190"/>
      <c r="J12" s="190"/>
      <c r="K12" s="190"/>
      <c r="L12" s="190"/>
      <c r="M12" s="190"/>
      <c r="N12" s="191"/>
      <c r="O12" s="219"/>
      <c r="P12" s="224"/>
      <c r="Q12" s="192"/>
      <c r="R12" s="190"/>
      <c r="S12" s="190"/>
      <c r="T12" s="190"/>
      <c r="U12" s="193"/>
      <c r="V12" s="192"/>
      <c r="W12" s="190"/>
      <c r="X12" s="193"/>
      <c r="Y12" s="194"/>
      <c r="Z12" s="194"/>
      <c r="AA12" s="192"/>
      <c r="AB12" s="190"/>
      <c r="AC12" s="193"/>
      <c r="AD12" s="192"/>
      <c r="AE12" s="190"/>
      <c r="AF12" s="190"/>
      <c r="AG12" s="190"/>
      <c r="AH12" s="190"/>
      <c r="AI12" s="190"/>
      <c r="AJ12" s="190"/>
      <c r="AK12" s="193"/>
      <c r="AL12" s="192"/>
      <c r="AM12" s="190"/>
      <c r="AN12" s="190"/>
      <c r="AO12" s="193"/>
      <c r="AP12" s="181"/>
      <c r="AQ12" s="174"/>
    </row>
    <row r="13" spans="1:43" x14ac:dyDescent="0.25">
      <c r="A13" s="105" t="s">
        <v>547</v>
      </c>
      <c r="B13" s="105" t="s">
        <v>29</v>
      </c>
      <c r="C13" s="163" t="s">
        <v>293</v>
      </c>
      <c r="D13" s="195">
        <v>1</v>
      </c>
      <c r="E13" s="196" t="s">
        <v>634</v>
      </c>
      <c r="F13" s="190" t="s">
        <v>642</v>
      </c>
      <c r="G13" s="196" t="s">
        <v>641</v>
      </c>
      <c r="H13" s="190" t="s">
        <v>644</v>
      </c>
      <c r="I13" s="190" t="s">
        <v>636</v>
      </c>
      <c r="J13" s="190" t="s">
        <v>640</v>
      </c>
      <c r="K13" s="196" t="s">
        <v>646</v>
      </c>
      <c r="L13" s="196"/>
      <c r="M13" s="196"/>
      <c r="N13" s="191" t="s">
        <v>672</v>
      </c>
      <c r="O13" s="220" t="s">
        <v>695</v>
      </c>
      <c r="P13" s="225" t="s">
        <v>725</v>
      </c>
      <c r="Q13" s="192">
        <v>0</v>
      </c>
      <c r="R13" s="190">
        <v>2</v>
      </c>
      <c r="S13" s="190">
        <v>3</v>
      </c>
      <c r="T13" s="190">
        <v>3</v>
      </c>
      <c r="U13" s="193">
        <v>1</v>
      </c>
      <c r="V13" s="192">
        <v>1</v>
      </c>
      <c r="W13" s="190">
        <v>3</v>
      </c>
      <c r="X13" s="193">
        <v>1</v>
      </c>
      <c r="Y13" s="194">
        <v>1</v>
      </c>
      <c r="Z13" s="194"/>
      <c r="AA13" s="227" t="s">
        <v>697</v>
      </c>
      <c r="AB13" s="196" t="s">
        <v>697</v>
      </c>
      <c r="AC13" s="193"/>
      <c r="AD13" s="192"/>
      <c r="AE13" s="201"/>
      <c r="AF13" s="201"/>
      <c r="AG13" s="201"/>
      <c r="AH13" s="201"/>
      <c r="AI13" s="201"/>
      <c r="AJ13" s="190"/>
      <c r="AK13" s="193"/>
      <c r="AL13" s="192"/>
      <c r="AM13" s="190"/>
      <c r="AN13" s="190"/>
      <c r="AO13" s="193"/>
      <c r="AP13" s="229" t="s">
        <v>750</v>
      </c>
      <c r="AQ13" s="215" t="s">
        <v>751</v>
      </c>
    </row>
    <row r="14" spans="1:43" x14ac:dyDescent="0.25">
      <c r="A14" s="50" t="s">
        <v>582</v>
      </c>
      <c r="B14" s="50" t="s">
        <v>90</v>
      </c>
      <c r="C14" s="155" t="s">
        <v>321</v>
      </c>
      <c r="D14" s="195">
        <v>1</v>
      </c>
      <c r="E14" s="196" t="s">
        <v>634</v>
      </c>
      <c r="F14" s="190" t="s">
        <v>642</v>
      </c>
      <c r="G14" s="196" t="s">
        <v>641</v>
      </c>
      <c r="H14" s="190" t="s">
        <v>639</v>
      </c>
      <c r="I14" s="190" t="s">
        <v>636</v>
      </c>
      <c r="J14" s="190" t="s">
        <v>640</v>
      </c>
      <c r="K14" s="196" t="s">
        <v>646</v>
      </c>
      <c r="L14" s="196"/>
      <c r="M14" s="196"/>
      <c r="N14" s="191" t="s">
        <v>678</v>
      </c>
      <c r="O14" s="220" t="s">
        <v>695</v>
      </c>
      <c r="P14" s="225" t="s">
        <v>725</v>
      </c>
      <c r="Q14" s="192">
        <v>2</v>
      </c>
      <c r="R14" s="190">
        <v>3</v>
      </c>
      <c r="S14" s="190">
        <v>3</v>
      </c>
      <c r="T14" s="190">
        <v>3</v>
      </c>
      <c r="U14" s="193">
        <v>1</v>
      </c>
      <c r="V14" s="192">
        <v>2</v>
      </c>
      <c r="W14" s="190">
        <v>3</v>
      </c>
      <c r="X14" s="193">
        <v>0</v>
      </c>
      <c r="Y14" s="194">
        <v>1</v>
      </c>
      <c r="Z14" s="194"/>
      <c r="AA14" s="227" t="s">
        <v>697</v>
      </c>
      <c r="AB14" s="196" t="s">
        <v>697</v>
      </c>
      <c r="AC14" s="193"/>
      <c r="AD14" s="192"/>
      <c r="AE14" s="201"/>
      <c r="AF14" s="201"/>
      <c r="AG14" s="201"/>
      <c r="AH14" s="201"/>
      <c r="AI14" s="201"/>
      <c r="AJ14" s="190"/>
      <c r="AK14" s="193"/>
      <c r="AL14" s="192"/>
      <c r="AM14" s="190"/>
      <c r="AN14" s="190"/>
      <c r="AO14" s="193"/>
      <c r="AP14" s="229" t="s">
        <v>750</v>
      </c>
      <c r="AQ14" s="215" t="s">
        <v>752</v>
      </c>
    </row>
    <row r="15" spans="1:43" x14ac:dyDescent="0.25">
      <c r="A15" s="50" t="s">
        <v>529</v>
      </c>
      <c r="B15" s="50" t="s">
        <v>34</v>
      </c>
      <c r="C15" s="155" t="s">
        <v>298</v>
      </c>
      <c r="D15" s="195">
        <v>1</v>
      </c>
      <c r="E15" s="196" t="s">
        <v>634</v>
      </c>
      <c r="F15" s="196" t="s">
        <v>635</v>
      </c>
      <c r="G15" s="196" t="s">
        <v>639</v>
      </c>
      <c r="H15" s="196" t="s">
        <v>661</v>
      </c>
      <c r="I15" s="196" t="s">
        <v>636</v>
      </c>
      <c r="J15" s="196" t="s">
        <v>638</v>
      </c>
      <c r="K15" s="190" t="s">
        <v>646</v>
      </c>
      <c r="L15" s="190"/>
      <c r="M15" s="190"/>
      <c r="N15" s="198" t="s">
        <v>705</v>
      </c>
      <c r="O15" s="220" t="s">
        <v>695</v>
      </c>
      <c r="P15" s="225" t="s">
        <v>725</v>
      </c>
      <c r="Q15" s="192">
        <v>1</v>
      </c>
      <c r="R15" s="190">
        <v>2</v>
      </c>
      <c r="S15" s="190">
        <v>3</v>
      </c>
      <c r="T15" s="190">
        <v>3</v>
      </c>
      <c r="U15" s="193">
        <v>2</v>
      </c>
      <c r="V15" s="192">
        <v>2</v>
      </c>
      <c r="W15" s="190">
        <v>3</v>
      </c>
      <c r="X15" s="193">
        <v>3</v>
      </c>
      <c r="Y15" s="194">
        <v>3</v>
      </c>
      <c r="Z15" s="194"/>
      <c r="AA15" s="192" t="s">
        <v>629</v>
      </c>
      <c r="AB15" s="190" t="s">
        <v>629</v>
      </c>
      <c r="AC15" s="193" t="s">
        <v>629</v>
      </c>
      <c r="AD15" s="216"/>
      <c r="AE15" s="201"/>
      <c r="AF15" s="201"/>
      <c r="AG15" s="201"/>
      <c r="AH15" s="201"/>
      <c r="AI15" s="201"/>
      <c r="AJ15" s="201"/>
      <c r="AK15" s="213"/>
      <c r="AL15" s="192"/>
      <c r="AM15" s="190"/>
      <c r="AN15" s="190"/>
      <c r="AO15" s="193"/>
      <c r="AP15" s="181" t="s">
        <v>703</v>
      </c>
      <c r="AQ15" s="215" t="s">
        <v>718</v>
      </c>
    </row>
    <row r="16" spans="1:43" x14ac:dyDescent="0.25">
      <c r="A16" s="50" t="s">
        <v>555</v>
      </c>
      <c r="B16" s="50" t="s">
        <v>492</v>
      </c>
      <c r="C16" s="155" t="s">
        <v>383</v>
      </c>
      <c r="D16" s="195">
        <v>1</v>
      </c>
      <c r="E16" s="196" t="s">
        <v>634</v>
      </c>
      <c r="F16" s="196" t="s">
        <v>635</v>
      </c>
      <c r="G16" s="196" t="s">
        <v>639</v>
      </c>
      <c r="H16" s="196" t="s">
        <v>661</v>
      </c>
      <c r="I16" s="196" t="s">
        <v>636</v>
      </c>
      <c r="J16" s="196" t="s">
        <v>640</v>
      </c>
      <c r="K16" s="190" t="s">
        <v>646</v>
      </c>
      <c r="L16" s="190"/>
      <c r="M16" s="190"/>
      <c r="N16" s="198" t="s">
        <v>705</v>
      </c>
      <c r="O16" s="220" t="s">
        <v>695</v>
      </c>
      <c r="P16" s="225" t="s">
        <v>725</v>
      </c>
      <c r="Q16" s="192">
        <v>0</v>
      </c>
      <c r="R16" s="190">
        <v>1</v>
      </c>
      <c r="S16" s="190">
        <v>3</v>
      </c>
      <c r="T16" s="190">
        <v>3</v>
      </c>
      <c r="U16" s="193">
        <v>2</v>
      </c>
      <c r="V16" s="192">
        <v>2</v>
      </c>
      <c r="W16" s="190">
        <v>3</v>
      </c>
      <c r="X16" s="193">
        <v>1</v>
      </c>
      <c r="Y16" s="194">
        <v>2</v>
      </c>
      <c r="Z16" s="194"/>
      <c r="AA16" s="192" t="s">
        <v>629</v>
      </c>
      <c r="AB16" s="190" t="s">
        <v>697</v>
      </c>
      <c r="AC16" s="193" t="s">
        <v>697</v>
      </c>
      <c r="AD16" s="216"/>
      <c r="AE16" s="201"/>
      <c r="AF16" s="201"/>
      <c r="AG16" s="201"/>
      <c r="AH16" s="190"/>
      <c r="AI16" s="190"/>
      <c r="AJ16" s="190"/>
      <c r="AK16" s="193"/>
      <c r="AL16" s="192"/>
      <c r="AM16" s="190"/>
      <c r="AN16" s="190"/>
      <c r="AO16" s="193"/>
      <c r="AP16" s="181" t="s">
        <v>703</v>
      </c>
      <c r="AQ16" s="174"/>
    </row>
    <row r="17" spans="1:43" x14ac:dyDescent="0.25">
      <c r="A17" s="50" t="s">
        <v>169</v>
      </c>
      <c r="B17" s="50" t="s">
        <v>460</v>
      </c>
      <c r="C17" s="155" t="s">
        <v>459</v>
      </c>
      <c r="D17" s="195">
        <v>1</v>
      </c>
      <c r="E17" s="196" t="s">
        <v>634</v>
      </c>
      <c r="F17" s="190" t="s">
        <v>642</v>
      </c>
      <c r="G17" s="196" t="s">
        <v>641</v>
      </c>
      <c r="H17" s="190" t="s">
        <v>638</v>
      </c>
      <c r="I17" s="190" t="s">
        <v>645</v>
      </c>
      <c r="J17" s="190" t="s">
        <v>664</v>
      </c>
      <c r="K17" s="196" t="s">
        <v>646</v>
      </c>
      <c r="L17" s="196"/>
      <c r="M17" s="196"/>
      <c r="N17" s="191" t="s">
        <v>679</v>
      </c>
      <c r="O17" s="220" t="s">
        <v>715</v>
      </c>
      <c r="P17" s="225" t="s">
        <v>720</v>
      </c>
      <c r="Q17" s="192">
        <v>1</v>
      </c>
      <c r="R17" s="190">
        <v>2</v>
      </c>
      <c r="S17" s="190">
        <v>2</v>
      </c>
      <c r="T17" s="190">
        <v>3</v>
      </c>
      <c r="U17" s="193">
        <v>3</v>
      </c>
      <c r="V17" s="192">
        <v>0</v>
      </c>
      <c r="W17" s="190">
        <v>3</v>
      </c>
      <c r="X17" s="193">
        <v>2</v>
      </c>
      <c r="Y17" s="194">
        <v>2</v>
      </c>
      <c r="Z17" s="194">
        <v>2</v>
      </c>
      <c r="AA17" s="227" t="s">
        <v>697</v>
      </c>
      <c r="AB17" s="196" t="s">
        <v>629</v>
      </c>
      <c r="AC17" s="228" t="s">
        <v>706</v>
      </c>
      <c r="AD17" s="192"/>
      <c r="AE17" s="190"/>
      <c r="AF17" s="190"/>
      <c r="AG17" s="201"/>
      <c r="AH17" s="201"/>
      <c r="AI17" s="201"/>
      <c r="AJ17" s="190"/>
      <c r="AK17" s="193"/>
      <c r="AL17" s="192"/>
      <c r="AM17" s="190"/>
      <c r="AN17" s="190"/>
      <c r="AO17" s="193"/>
      <c r="AP17" s="229" t="s">
        <v>769</v>
      </c>
      <c r="AQ17" s="215" t="s">
        <v>770</v>
      </c>
    </row>
    <row r="18" spans="1:43" x14ac:dyDescent="0.25">
      <c r="A18" s="50" t="s">
        <v>517</v>
      </c>
      <c r="B18" s="50" t="s">
        <v>19</v>
      </c>
      <c r="C18" s="155" t="s">
        <v>279</v>
      </c>
      <c r="D18" s="195">
        <v>1</v>
      </c>
      <c r="E18" s="196" t="s">
        <v>634</v>
      </c>
      <c r="F18" s="196" t="s">
        <v>642</v>
      </c>
      <c r="G18" s="196" t="s">
        <v>639</v>
      </c>
      <c r="H18" s="196" t="s">
        <v>660</v>
      </c>
      <c r="I18" s="196" t="s">
        <v>645</v>
      </c>
      <c r="J18" s="196" t="s">
        <v>664</v>
      </c>
      <c r="K18" s="196" t="s">
        <v>646</v>
      </c>
      <c r="L18" s="196"/>
      <c r="M18" s="196"/>
      <c r="N18" s="198" t="s">
        <v>673</v>
      </c>
      <c r="O18" s="220" t="s">
        <v>695</v>
      </c>
      <c r="P18" s="225" t="s">
        <v>720</v>
      </c>
      <c r="Q18" s="192">
        <v>2</v>
      </c>
      <c r="R18" s="190">
        <v>2</v>
      </c>
      <c r="S18" s="190">
        <v>3</v>
      </c>
      <c r="T18" s="190">
        <v>3</v>
      </c>
      <c r="U18" s="193">
        <v>2</v>
      </c>
      <c r="V18" s="192">
        <v>0</v>
      </c>
      <c r="W18" s="190">
        <v>3</v>
      </c>
      <c r="X18" s="193">
        <v>2</v>
      </c>
      <c r="Y18" s="194">
        <v>2</v>
      </c>
      <c r="Z18" s="194"/>
      <c r="AA18" s="227" t="s">
        <v>629</v>
      </c>
      <c r="AB18" s="196" t="s">
        <v>706</v>
      </c>
      <c r="AC18" s="228" t="s">
        <v>706</v>
      </c>
      <c r="AD18" s="192"/>
      <c r="AE18" s="190"/>
      <c r="AF18" s="190"/>
      <c r="AG18" s="201"/>
      <c r="AH18" s="201"/>
      <c r="AI18" s="201"/>
      <c r="AJ18" s="201"/>
      <c r="AK18" s="193"/>
      <c r="AL18" s="192"/>
      <c r="AM18" s="190"/>
      <c r="AN18" s="190"/>
      <c r="AO18" s="193"/>
      <c r="AP18" s="229" t="s">
        <v>726</v>
      </c>
      <c r="AQ18" s="215" t="s">
        <v>727</v>
      </c>
    </row>
    <row r="19" spans="1:43" x14ac:dyDescent="0.25">
      <c r="A19" s="50" t="s">
        <v>585</v>
      </c>
      <c r="B19" s="50" t="s">
        <v>52</v>
      </c>
      <c r="C19" s="155" t="s">
        <v>322</v>
      </c>
      <c r="D19" s="195">
        <v>1</v>
      </c>
      <c r="E19" s="196" t="s">
        <v>634</v>
      </c>
      <c r="F19" s="196" t="s">
        <v>642</v>
      </c>
      <c r="G19" s="196" t="s">
        <v>639</v>
      </c>
      <c r="H19" s="196" t="s">
        <v>660</v>
      </c>
      <c r="I19" s="196" t="s">
        <v>645</v>
      </c>
      <c r="J19" s="196" t="s">
        <v>664</v>
      </c>
      <c r="K19" s="196" t="s">
        <v>646</v>
      </c>
      <c r="L19" s="196"/>
      <c r="M19" s="196"/>
      <c r="N19" s="198" t="s">
        <v>678</v>
      </c>
      <c r="O19" s="220" t="s">
        <v>722</v>
      </c>
      <c r="P19" s="225" t="s">
        <v>720</v>
      </c>
      <c r="Q19" s="192">
        <v>1</v>
      </c>
      <c r="R19" s="190">
        <v>3</v>
      </c>
      <c r="S19" s="190">
        <v>3</v>
      </c>
      <c r="T19" s="190">
        <v>3</v>
      </c>
      <c r="U19" s="193">
        <v>1</v>
      </c>
      <c r="V19" s="192"/>
      <c r="W19" s="190">
        <v>3</v>
      </c>
      <c r="X19" s="193">
        <v>2</v>
      </c>
      <c r="Y19" s="194">
        <v>1</v>
      </c>
      <c r="Z19" s="194"/>
      <c r="AA19" s="227" t="s">
        <v>629</v>
      </c>
      <c r="AB19" s="196" t="s">
        <v>697</v>
      </c>
      <c r="AC19" s="228" t="s">
        <v>697</v>
      </c>
      <c r="AD19" s="192"/>
      <c r="AE19" s="190"/>
      <c r="AF19" s="190"/>
      <c r="AG19" s="201"/>
      <c r="AH19" s="201"/>
      <c r="AI19" s="201"/>
      <c r="AJ19" s="201"/>
      <c r="AK19" s="193"/>
      <c r="AL19" s="192"/>
      <c r="AM19" s="190"/>
      <c r="AN19" s="190"/>
      <c r="AO19" s="193"/>
      <c r="AP19" s="229" t="s">
        <v>723</v>
      </c>
      <c r="AQ19" s="215" t="s">
        <v>724</v>
      </c>
    </row>
    <row r="20" spans="1:43" x14ac:dyDescent="0.25">
      <c r="A20" s="50" t="s">
        <v>567</v>
      </c>
      <c r="B20" s="50" t="s">
        <v>472</v>
      </c>
      <c r="C20" s="155" t="s">
        <v>471</v>
      </c>
      <c r="D20" s="195">
        <v>1</v>
      </c>
      <c r="E20" s="196" t="s">
        <v>634</v>
      </c>
      <c r="F20" s="190" t="s">
        <v>642</v>
      </c>
      <c r="G20" s="196" t="s">
        <v>638</v>
      </c>
      <c r="H20" s="190" t="s">
        <v>639</v>
      </c>
      <c r="I20" s="190" t="s">
        <v>636</v>
      </c>
      <c r="J20" s="190" t="s">
        <v>640</v>
      </c>
      <c r="K20" s="196" t="s">
        <v>646</v>
      </c>
      <c r="L20" s="196"/>
      <c r="M20" s="196"/>
      <c r="N20" s="198" t="s">
        <v>672</v>
      </c>
      <c r="O20" s="220" t="s">
        <v>695</v>
      </c>
      <c r="P20" s="225" t="s">
        <v>725</v>
      </c>
      <c r="Q20" s="192">
        <v>2</v>
      </c>
      <c r="R20" s="190">
        <v>3</v>
      </c>
      <c r="S20" s="190">
        <v>2</v>
      </c>
      <c r="T20" s="190">
        <v>1</v>
      </c>
      <c r="U20" s="193">
        <v>0</v>
      </c>
      <c r="V20" s="192">
        <v>0</v>
      </c>
      <c r="W20" s="190">
        <v>3</v>
      </c>
      <c r="X20" s="193">
        <v>1</v>
      </c>
      <c r="Y20" s="194">
        <v>0</v>
      </c>
      <c r="Z20" s="194"/>
      <c r="AA20" s="227" t="s">
        <v>697</v>
      </c>
      <c r="AB20" s="196" t="s">
        <v>697</v>
      </c>
      <c r="AC20" s="193"/>
      <c r="AD20" s="216"/>
      <c r="AE20" s="201"/>
      <c r="AF20" s="201"/>
      <c r="AG20" s="190"/>
      <c r="AH20" s="190"/>
      <c r="AI20" s="190"/>
      <c r="AJ20" s="201"/>
      <c r="AK20" s="213"/>
      <c r="AL20" s="192"/>
      <c r="AM20" s="190"/>
      <c r="AN20" s="190"/>
      <c r="AO20" s="193"/>
      <c r="AP20" s="229" t="s">
        <v>756</v>
      </c>
      <c r="AQ20" s="215" t="s">
        <v>757</v>
      </c>
    </row>
    <row r="21" spans="1:43" x14ac:dyDescent="0.25">
      <c r="A21" s="50" t="s">
        <v>101</v>
      </c>
      <c r="B21" s="50" t="s">
        <v>102</v>
      </c>
      <c r="C21" s="155" t="s">
        <v>302</v>
      </c>
      <c r="D21" s="195">
        <v>1</v>
      </c>
      <c r="E21" s="196" t="s">
        <v>634</v>
      </c>
      <c r="F21" s="190" t="s">
        <v>642</v>
      </c>
      <c r="G21" s="196" t="s">
        <v>639</v>
      </c>
      <c r="H21" s="190" t="s">
        <v>660</v>
      </c>
      <c r="I21" s="190" t="s">
        <v>636</v>
      </c>
      <c r="J21" s="190" t="s">
        <v>640</v>
      </c>
      <c r="K21" s="190" t="s">
        <v>639</v>
      </c>
      <c r="L21" s="190"/>
      <c r="M21" s="190"/>
      <c r="N21" s="191" t="s">
        <v>663</v>
      </c>
      <c r="O21" s="220" t="s">
        <v>702</v>
      </c>
      <c r="P21" s="225" t="s">
        <v>725</v>
      </c>
      <c r="Q21" s="192">
        <v>1</v>
      </c>
      <c r="R21" s="190">
        <v>2</v>
      </c>
      <c r="S21" s="190">
        <v>3</v>
      </c>
      <c r="T21" s="190">
        <v>3</v>
      </c>
      <c r="U21" s="193">
        <v>2</v>
      </c>
      <c r="V21" s="192">
        <v>0</v>
      </c>
      <c r="W21" s="190">
        <v>3</v>
      </c>
      <c r="X21" s="193">
        <v>2</v>
      </c>
      <c r="Y21" s="194">
        <v>0</v>
      </c>
      <c r="Z21" s="194">
        <v>1</v>
      </c>
      <c r="AA21" s="227" t="s">
        <v>629</v>
      </c>
      <c r="AB21" s="196" t="s">
        <v>629</v>
      </c>
      <c r="AC21" s="228" t="s">
        <v>697</v>
      </c>
      <c r="AD21" s="216"/>
      <c r="AE21" s="201"/>
      <c r="AF21" s="201"/>
      <c r="AG21" s="190"/>
      <c r="AH21" s="190"/>
      <c r="AI21" s="190"/>
      <c r="AJ21" s="190"/>
      <c r="AK21" s="193"/>
      <c r="AL21" s="192"/>
      <c r="AM21" s="190"/>
      <c r="AN21" s="190"/>
      <c r="AO21" s="193"/>
      <c r="AP21" s="229" t="s">
        <v>774</v>
      </c>
      <c r="AQ21" s="215" t="s">
        <v>775</v>
      </c>
    </row>
    <row r="22" spans="1:43" x14ac:dyDescent="0.25">
      <c r="A22" s="50" t="s">
        <v>184</v>
      </c>
      <c r="B22" s="50" t="s">
        <v>470</v>
      </c>
      <c r="C22" s="155" t="s">
        <v>755</v>
      </c>
      <c r="D22" s="195">
        <v>1</v>
      </c>
      <c r="E22" s="196" t="s">
        <v>634</v>
      </c>
      <c r="F22" s="190" t="s">
        <v>642</v>
      </c>
      <c r="G22" s="196" t="s">
        <v>641</v>
      </c>
      <c r="H22" s="196" t="s">
        <v>661</v>
      </c>
      <c r="I22" s="190" t="s">
        <v>636</v>
      </c>
      <c r="J22" s="190" t="s">
        <v>640</v>
      </c>
      <c r="K22" s="196" t="s">
        <v>646</v>
      </c>
      <c r="L22" s="196"/>
      <c r="M22" s="196"/>
      <c r="N22" s="191" t="s">
        <v>679</v>
      </c>
      <c r="O22" s="220" t="s">
        <v>688</v>
      </c>
      <c r="P22" s="225" t="s">
        <v>643</v>
      </c>
      <c r="Q22" s="192">
        <v>2</v>
      </c>
      <c r="R22" s="190">
        <v>3</v>
      </c>
      <c r="S22" s="190">
        <v>3</v>
      </c>
      <c r="T22" s="190">
        <v>2</v>
      </c>
      <c r="U22" s="193">
        <v>0</v>
      </c>
      <c r="V22" s="192">
        <v>0</v>
      </c>
      <c r="W22" s="190">
        <v>3</v>
      </c>
      <c r="X22" s="193">
        <v>2</v>
      </c>
      <c r="Y22" s="194">
        <v>0</v>
      </c>
      <c r="Z22" s="194"/>
      <c r="AA22" s="227" t="s">
        <v>629</v>
      </c>
      <c r="AB22" s="196" t="s">
        <v>629</v>
      </c>
      <c r="AC22" s="193"/>
      <c r="AD22" s="216"/>
      <c r="AE22" s="201"/>
      <c r="AF22" s="201"/>
      <c r="AG22" s="190"/>
      <c r="AH22" s="190"/>
      <c r="AI22" s="190"/>
      <c r="AJ22" s="201"/>
      <c r="AK22" s="213"/>
      <c r="AL22" s="192"/>
      <c r="AM22" s="190"/>
      <c r="AN22" s="190"/>
      <c r="AO22" s="193"/>
      <c r="AP22" s="229" t="s">
        <v>753</v>
      </c>
      <c r="AQ22" s="215" t="s">
        <v>754</v>
      </c>
    </row>
    <row r="23" spans="1:43" x14ac:dyDescent="0.25">
      <c r="A23" s="50" t="s">
        <v>526</v>
      </c>
      <c r="B23" s="50" t="s">
        <v>456</v>
      </c>
      <c r="C23" s="155" t="s">
        <v>457</v>
      </c>
      <c r="D23" s="195">
        <v>1</v>
      </c>
      <c r="E23" s="196" t="s">
        <v>634</v>
      </c>
      <c r="F23" s="196" t="s">
        <v>642</v>
      </c>
      <c r="G23" s="190" t="s">
        <v>639</v>
      </c>
      <c r="H23" s="196" t="s">
        <v>661</v>
      </c>
      <c r="I23" s="196" t="s">
        <v>636</v>
      </c>
      <c r="J23" s="197" t="s">
        <v>640</v>
      </c>
      <c r="K23" s="190" t="s">
        <v>646</v>
      </c>
      <c r="L23" s="190"/>
      <c r="M23" s="190"/>
      <c r="N23" s="191" t="s">
        <v>672</v>
      </c>
      <c r="O23" s="219" t="s">
        <v>695</v>
      </c>
      <c r="P23" s="225" t="s">
        <v>725</v>
      </c>
      <c r="Q23" s="192">
        <v>0</v>
      </c>
      <c r="R23" s="190">
        <v>2</v>
      </c>
      <c r="S23" s="190">
        <v>3</v>
      </c>
      <c r="T23" s="190">
        <v>2</v>
      </c>
      <c r="U23" s="193">
        <v>0</v>
      </c>
      <c r="V23" s="192">
        <v>1</v>
      </c>
      <c r="W23" s="190">
        <v>3</v>
      </c>
      <c r="X23" s="193">
        <v>1</v>
      </c>
      <c r="Y23" s="194">
        <v>2</v>
      </c>
      <c r="Z23" s="194"/>
      <c r="AA23" s="192" t="s">
        <v>697</v>
      </c>
      <c r="AB23" s="190" t="s">
        <v>697</v>
      </c>
      <c r="AC23" s="193" t="s">
        <v>697</v>
      </c>
      <c r="AD23" s="192"/>
      <c r="AE23" s="201"/>
      <c r="AF23" s="201"/>
      <c r="AG23" s="201"/>
      <c r="AH23" s="201"/>
      <c r="AI23" s="201"/>
      <c r="AJ23" s="201"/>
      <c r="AK23" s="213"/>
      <c r="AL23" s="192"/>
      <c r="AM23" s="190"/>
      <c r="AN23" s="190"/>
      <c r="AO23" s="193"/>
      <c r="AP23" s="181" t="s">
        <v>698</v>
      </c>
      <c r="AQ23" s="215" t="s">
        <v>700</v>
      </c>
    </row>
    <row r="24" spans="1:43" x14ac:dyDescent="0.25">
      <c r="A24" s="50" t="s">
        <v>544</v>
      </c>
      <c r="B24" s="50" t="s">
        <v>463</v>
      </c>
      <c r="C24" s="155" t="s">
        <v>464</v>
      </c>
      <c r="D24" s="195">
        <v>1</v>
      </c>
      <c r="E24" s="196" t="s">
        <v>634</v>
      </c>
      <c r="F24" s="190" t="s">
        <v>642</v>
      </c>
      <c r="G24" s="196" t="s">
        <v>639</v>
      </c>
      <c r="H24" s="190" t="s">
        <v>639</v>
      </c>
      <c r="I24" s="190" t="s">
        <v>636</v>
      </c>
      <c r="J24" s="190" t="s">
        <v>640</v>
      </c>
      <c r="K24" s="196" t="s">
        <v>646</v>
      </c>
      <c r="L24" s="196"/>
      <c r="M24" s="196"/>
      <c r="N24" s="191" t="s">
        <v>672</v>
      </c>
      <c r="O24" s="220" t="s">
        <v>695</v>
      </c>
      <c r="P24" s="225" t="s">
        <v>643</v>
      </c>
      <c r="Q24" s="192">
        <v>0</v>
      </c>
      <c r="R24" s="190">
        <v>1</v>
      </c>
      <c r="S24" s="190">
        <v>2</v>
      </c>
      <c r="T24" s="190">
        <v>3</v>
      </c>
      <c r="U24" s="193">
        <v>3</v>
      </c>
      <c r="V24" s="192">
        <v>0</v>
      </c>
      <c r="W24" s="190">
        <v>3</v>
      </c>
      <c r="X24" s="193">
        <v>1</v>
      </c>
      <c r="Y24" s="194">
        <v>2</v>
      </c>
      <c r="Z24" s="194">
        <v>2</v>
      </c>
      <c r="AA24" s="227" t="s">
        <v>697</v>
      </c>
      <c r="AB24" s="196" t="s">
        <v>697</v>
      </c>
      <c r="AC24" s="228" t="s">
        <v>697</v>
      </c>
      <c r="AD24" s="192"/>
      <c r="AE24" s="201"/>
      <c r="AF24" s="201"/>
      <c r="AG24" s="201"/>
      <c r="AH24" s="201"/>
      <c r="AI24" s="190"/>
      <c r="AJ24" s="190"/>
      <c r="AK24" s="193"/>
      <c r="AL24" s="192"/>
      <c r="AM24" s="190"/>
      <c r="AN24" s="190"/>
      <c r="AO24" s="193"/>
      <c r="AP24" s="229" t="s">
        <v>764</v>
      </c>
      <c r="AQ24" s="215" t="s">
        <v>765</v>
      </c>
    </row>
    <row r="25" spans="1:43" x14ac:dyDescent="0.25">
      <c r="A25" s="139" t="s">
        <v>551</v>
      </c>
      <c r="B25" s="50" t="s">
        <v>398</v>
      </c>
      <c r="C25" s="163" t="s">
        <v>399</v>
      </c>
      <c r="D25" s="195">
        <v>1</v>
      </c>
      <c r="E25" s="196" t="s">
        <v>634</v>
      </c>
      <c r="F25" s="190" t="s">
        <v>642</v>
      </c>
      <c r="G25" s="196" t="s">
        <v>639</v>
      </c>
      <c r="H25" s="190" t="s">
        <v>660</v>
      </c>
      <c r="I25" s="190" t="s">
        <v>636</v>
      </c>
      <c r="J25" s="190" t="s">
        <v>640</v>
      </c>
      <c r="K25" s="196" t="s">
        <v>646</v>
      </c>
      <c r="L25" s="196"/>
      <c r="M25" s="196"/>
      <c r="N25" s="191" t="s">
        <v>669</v>
      </c>
      <c r="O25" s="220" t="s">
        <v>783</v>
      </c>
      <c r="P25" s="225" t="s">
        <v>725</v>
      </c>
      <c r="Q25" s="192">
        <v>0</v>
      </c>
      <c r="R25" s="190">
        <v>2</v>
      </c>
      <c r="S25" s="190">
        <v>3</v>
      </c>
      <c r="T25" s="190">
        <v>2</v>
      </c>
      <c r="U25" s="193">
        <v>0</v>
      </c>
      <c r="V25" s="192">
        <v>1</v>
      </c>
      <c r="W25" s="190">
        <v>3</v>
      </c>
      <c r="X25" s="193">
        <v>1</v>
      </c>
      <c r="Y25" s="194">
        <v>0</v>
      </c>
      <c r="Z25" s="194">
        <v>3</v>
      </c>
      <c r="AA25" s="227" t="s">
        <v>697</v>
      </c>
      <c r="AB25" s="196" t="s">
        <v>697</v>
      </c>
      <c r="AC25" s="228" t="s">
        <v>697</v>
      </c>
      <c r="AD25" s="192"/>
      <c r="AE25" s="201"/>
      <c r="AF25" s="201"/>
      <c r="AG25" s="201"/>
      <c r="AH25" s="201"/>
      <c r="AI25" s="201"/>
      <c r="AJ25" s="201"/>
      <c r="AK25" s="213"/>
      <c r="AL25" s="192"/>
      <c r="AM25" s="190"/>
      <c r="AN25" s="190"/>
      <c r="AO25" s="193"/>
      <c r="AP25" s="229" t="s">
        <v>784</v>
      </c>
      <c r="AQ25" s="174"/>
    </row>
    <row r="26" spans="1:43" x14ac:dyDescent="0.25">
      <c r="A26" s="50" t="s">
        <v>187</v>
      </c>
      <c r="B26" s="50" t="s">
        <v>39</v>
      </c>
      <c r="C26" s="155" t="s">
        <v>304</v>
      </c>
      <c r="D26" s="195">
        <v>1</v>
      </c>
      <c r="E26" s="196" t="s">
        <v>634</v>
      </c>
      <c r="F26" s="196" t="s">
        <v>635</v>
      </c>
      <c r="G26" s="196" t="s">
        <v>639</v>
      </c>
      <c r="H26" s="196" t="s">
        <v>661</v>
      </c>
      <c r="I26" s="196" t="s">
        <v>636</v>
      </c>
      <c r="J26" s="196" t="s">
        <v>638</v>
      </c>
      <c r="K26" s="196" t="s">
        <v>646</v>
      </c>
      <c r="L26" s="196"/>
      <c r="M26" s="196"/>
      <c r="N26" s="198" t="s">
        <v>672</v>
      </c>
      <c r="O26" s="220" t="s">
        <v>695</v>
      </c>
      <c r="P26" s="225" t="s">
        <v>725</v>
      </c>
      <c r="Q26" s="192">
        <v>0</v>
      </c>
      <c r="R26" s="190">
        <v>1</v>
      </c>
      <c r="S26" s="190">
        <v>3</v>
      </c>
      <c r="T26" s="190">
        <v>2</v>
      </c>
      <c r="U26" s="193">
        <v>1</v>
      </c>
      <c r="V26" s="192">
        <v>2</v>
      </c>
      <c r="W26" s="190">
        <v>3</v>
      </c>
      <c r="X26" s="193">
        <v>0</v>
      </c>
      <c r="Y26" s="194">
        <v>2</v>
      </c>
      <c r="Z26" s="194"/>
      <c r="AA26" s="227" t="s">
        <v>629</v>
      </c>
      <c r="AB26" s="196" t="s">
        <v>629</v>
      </c>
      <c r="AC26" s="228" t="s">
        <v>629</v>
      </c>
      <c r="AD26" s="192"/>
      <c r="AE26" s="201"/>
      <c r="AF26" s="201"/>
      <c r="AG26" s="201"/>
      <c r="AH26" s="190"/>
      <c r="AI26" s="190"/>
      <c r="AJ26" s="201"/>
      <c r="AK26" s="213"/>
      <c r="AL26" s="192"/>
      <c r="AM26" s="190"/>
      <c r="AN26" s="190"/>
      <c r="AO26" s="193"/>
      <c r="AP26" s="229" t="s">
        <v>734</v>
      </c>
      <c r="AQ26" s="215" t="s">
        <v>735</v>
      </c>
    </row>
    <row r="27" spans="1:43" x14ac:dyDescent="0.25">
      <c r="A27" s="50" t="s">
        <v>42</v>
      </c>
      <c r="B27" s="50" t="s">
        <v>43</v>
      </c>
      <c r="C27" s="155" t="s">
        <v>308</v>
      </c>
      <c r="D27" s="195">
        <v>1</v>
      </c>
      <c r="E27" s="196" t="s">
        <v>634</v>
      </c>
      <c r="F27" s="196" t="s">
        <v>635</v>
      </c>
      <c r="G27" s="190" t="s">
        <v>641</v>
      </c>
      <c r="H27" s="196" t="s">
        <v>644</v>
      </c>
      <c r="I27" s="196" t="s">
        <v>636</v>
      </c>
      <c r="J27" s="196" t="s">
        <v>638</v>
      </c>
      <c r="K27" s="190" t="s">
        <v>646</v>
      </c>
      <c r="L27" s="190"/>
      <c r="M27" s="190"/>
      <c r="N27" s="198" t="s">
        <v>705</v>
      </c>
      <c r="O27" s="220" t="s">
        <v>702</v>
      </c>
      <c r="P27" s="225" t="s">
        <v>725</v>
      </c>
      <c r="Q27" s="192">
        <v>1</v>
      </c>
      <c r="R27" s="190">
        <v>1</v>
      </c>
      <c r="S27" s="190">
        <v>3</v>
      </c>
      <c r="T27" s="190">
        <v>3</v>
      </c>
      <c r="U27" s="193">
        <v>3</v>
      </c>
      <c r="V27" s="192">
        <v>3</v>
      </c>
      <c r="W27" s="190">
        <v>3</v>
      </c>
      <c r="X27" s="193">
        <v>0</v>
      </c>
      <c r="Y27" s="194">
        <v>0</v>
      </c>
      <c r="Z27" s="194"/>
      <c r="AA27" s="192" t="s">
        <v>697</v>
      </c>
      <c r="AB27" s="190" t="s">
        <v>697</v>
      </c>
      <c r="AC27" s="193" t="s">
        <v>697</v>
      </c>
      <c r="AD27" s="192"/>
      <c r="AE27" s="201"/>
      <c r="AF27" s="201"/>
      <c r="AG27" s="201"/>
      <c r="AH27" s="201"/>
      <c r="AI27" s="201"/>
      <c r="AJ27" s="190"/>
      <c r="AK27" s="193"/>
      <c r="AL27" s="192"/>
      <c r="AM27" s="190"/>
      <c r="AN27" s="190"/>
      <c r="AO27" s="193"/>
      <c r="AP27" s="181" t="s">
        <v>703</v>
      </c>
      <c r="AQ27" s="215" t="s">
        <v>704</v>
      </c>
    </row>
    <row r="28" spans="1:43" x14ac:dyDescent="0.25">
      <c r="A28" s="50" t="s">
        <v>520</v>
      </c>
      <c r="B28" s="50" t="s">
        <v>360</v>
      </c>
      <c r="C28" s="155" t="s">
        <v>361</v>
      </c>
      <c r="D28" s="195">
        <v>1</v>
      </c>
      <c r="E28" s="196" t="s">
        <v>634</v>
      </c>
      <c r="F28" s="196" t="s">
        <v>642</v>
      </c>
      <c r="G28" s="196" t="s">
        <v>641</v>
      </c>
      <c r="H28" s="196" t="s">
        <v>644</v>
      </c>
      <c r="I28" s="196" t="s">
        <v>636</v>
      </c>
      <c r="J28" s="196" t="s">
        <v>638</v>
      </c>
      <c r="K28" s="196" t="s">
        <v>646</v>
      </c>
      <c r="L28" s="196"/>
      <c r="M28" s="196"/>
      <c r="N28" s="191" t="s">
        <v>670</v>
      </c>
      <c r="O28" s="220" t="s">
        <v>702</v>
      </c>
      <c r="P28" s="225" t="s">
        <v>725</v>
      </c>
      <c r="Q28" s="192">
        <v>0</v>
      </c>
      <c r="R28" s="190">
        <v>2</v>
      </c>
      <c r="S28" s="190">
        <v>3</v>
      </c>
      <c r="T28" s="190">
        <v>3</v>
      </c>
      <c r="U28" s="193">
        <v>1</v>
      </c>
      <c r="V28" s="192">
        <v>2</v>
      </c>
      <c r="W28" s="190">
        <v>2</v>
      </c>
      <c r="X28" s="193">
        <v>1</v>
      </c>
      <c r="Y28" s="194">
        <v>0</v>
      </c>
      <c r="Z28" s="194"/>
      <c r="AA28" s="227" t="s">
        <v>629</v>
      </c>
      <c r="AB28" s="196" t="s">
        <v>697</v>
      </c>
      <c r="AC28" s="228" t="s">
        <v>697</v>
      </c>
      <c r="AD28" s="192"/>
      <c r="AE28" s="201"/>
      <c r="AF28" s="201"/>
      <c r="AG28" s="201"/>
      <c r="AH28" s="190"/>
      <c r="AI28" s="190"/>
      <c r="AJ28" s="190"/>
      <c r="AK28" s="193"/>
      <c r="AL28" s="192"/>
      <c r="AM28" s="190"/>
      <c r="AN28" s="190"/>
      <c r="AO28" s="193"/>
      <c r="AP28" s="229" t="s">
        <v>703</v>
      </c>
      <c r="AQ28" s="215" t="s">
        <v>733</v>
      </c>
    </row>
    <row r="29" spans="1:43" x14ac:dyDescent="0.25">
      <c r="A29" s="105" t="s">
        <v>548</v>
      </c>
      <c r="B29" s="105" t="s">
        <v>466</v>
      </c>
      <c r="C29" s="163" t="s">
        <v>465</v>
      </c>
      <c r="D29" s="189">
        <v>1</v>
      </c>
      <c r="E29" s="190" t="s">
        <v>634</v>
      </c>
      <c r="F29" s="190" t="s">
        <v>642</v>
      </c>
      <c r="G29" s="190" t="s">
        <v>686</v>
      </c>
      <c r="H29" s="190" t="s">
        <v>639</v>
      </c>
      <c r="I29" s="190" t="s">
        <v>636</v>
      </c>
      <c r="J29" s="190" t="s">
        <v>640</v>
      </c>
      <c r="K29" s="190" t="s">
        <v>646</v>
      </c>
      <c r="L29" s="190"/>
      <c r="M29" s="190"/>
      <c r="N29" s="191">
        <v>8</v>
      </c>
      <c r="O29" s="219" t="s">
        <v>693</v>
      </c>
      <c r="P29" s="225" t="s">
        <v>643</v>
      </c>
      <c r="Q29" s="192">
        <v>3</v>
      </c>
      <c r="R29" s="190">
        <v>3</v>
      </c>
      <c r="S29" s="190">
        <v>3</v>
      </c>
      <c r="T29" s="190">
        <v>1</v>
      </c>
      <c r="U29" s="193">
        <v>0</v>
      </c>
      <c r="V29" s="192">
        <v>0</v>
      </c>
      <c r="W29" s="190">
        <v>3</v>
      </c>
      <c r="X29" s="193">
        <v>1</v>
      </c>
      <c r="Y29" s="194">
        <v>2</v>
      </c>
      <c r="Z29" s="194"/>
      <c r="AA29" s="192" t="s">
        <v>629</v>
      </c>
      <c r="AB29" s="190" t="s">
        <v>629</v>
      </c>
      <c r="AC29" s="193" t="s">
        <v>629</v>
      </c>
      <c r="AD29" s="192"/>
      <c r="AE29" s="201"/>
      <c r="AF29" s="201"/>
      <c r="AG29" s="201"/>
      <c r="AH29" s="201"/>
      <c r="AI29" s="190"/>
      <c r="AJ29" s="190"/>
      <c r="AK29" s="193"/>
      <c r="AL29" s="192"/>
      <c r="AM29" s="190"/>
      <c r="AN29" s="190"/>
      <c r="AO29" s="193"/>
      <c r="AP29" s="181" t="s">
        <v>710</v>
      </c>
      <c r="AQ29" s="215" t="s">
        <v>701</v>
      </c>
    </row>
    <row r="30" spans="1:43" x14ac:dyDescent="0.25">
      <c r="A30" s="50" t="s">
        <v>558</v>
      </c>
      <c r="B30" s="50" t="s">
        <v>36</v>
      </c>
      <c r="C30" s="155" t="s">
        <v>300</v>
      </c>
      <c r="D30" s="195">
        <v>1</v>
      </c>
      <c r="E30" s="196" t="s">
        <v>637</v>
      </c>
      <c r="F30" s="190" t="s">
        <v>635</v>
      </c>
      <c r="G30" s="196"/>
      <c r="H30" s="190" t="s">
        <v>639</v>
      </c>
      <c r="I30" s="190" t="s">
        <v>636</v>
      </c>
      <c r="J30" s="190" t="s">
        <v>640</v>
      </c>
      <c r="K30" s="196" t="s">
        <v>638</v>
      </c>
      <c r="L30" s="196"/>
      <c r="M30" s="196"/>
      <c r="N30" s="198" t="s">
        <v>672</v>
      </c>
      <c r="O30" s="220" t="s">
        <v>694</v>
      </c>
      <c r="P30" s="225" t="s">
        <v>725</v>
      </c>
      <c r="Q30" s="192">
        <v>1</v>
      </c>
      <c r="R30" s="190">
        <v>1</v>
      </c>
      <c r="S30" s="190">
        <v>3</v>
      </c>
      <c r="T30" s="190">
        <v>2</v>
      </c>
      <c r="U30" s="193">
        <v>1</v>
      </c>
      <c r="V30" s="192">
        <v>1</v>
      </c>
      <c r="W30" s="190">
        <v>3</v>
      </c>
      <c r="X30" s="193">
        <v>2</v>
      </c>
      <c r="Y30" s="194">
        <v>2</v>
      </c>
      <c r="Z30" s="194">
        <v>0</v>
      </c>
      <c r="AA30" s="227" t="s">
        <v>706</v>
      </c>
      <c r="AB30" s="196" t="s">
        <v>706</v>
      </c>
      <c r="AC30" s="228" t="s">
        <v>706</v>
      </c>
      <c r="AD30" s="192"/>
      <c r="AE30" s="201"/>
      <c r="AF30" s="201"/>
      <c r="AG30" s="201"/>
      <c r="AH30" s="190"/>
      <c r="AI30" s="190"/>
      <c r="AJ30" s="201"/>
      <c r="AK30" s="213"/>
      <c r="AL30" s="192"/>
      <c r="AM30" s="190"/>
      <c r="AN30" s="190"/>
      <c r="AO30" s="193"/>
      <c r="AP30" s="181"/>
      <c r="AQ30" s="215" t="s">
        <v>780</v>
      </c>
    </row>
    <row r="31" spans="1:43" x14ac:dyDescent="0.25">
      <c r="A31" s="50" t="s">
        <v>815</v>
      </c>
      <c r="B31" s="50" t="s">
        <v>7</v>
      </c>
      <c r="C31" s="155" t="s">
        <v>269</v>
      </c>
      <c r="D31" s="195">
        <v>1</v>
      </c>
      <c r="E31" s="196" t="s">
        <v>634</v>
      </c>
      <c r="F31" s="190" t="s">
        <v>642</v>
      </c>
      <c r="G31" s="196" t="s">
        <v>639</v>
      </c>
      <c r="H31" s="190" t="s">
        <v>639</v>
      </c>
      <c r="I31" s="190" t="s">
        <v>645</v>
      </c>
      <c r="J31" s="190" t="s">
        <v>640</v>
      </c>
      <c r="K31" s="196" t="s">
        <v>646</v>
      </c>
      <c r="L31" s="196"/>
      <c r="M31" s="196"/>
      <c r="N31" s="198" t="s">
        <v>683</v>
      </c>
      <c r="O31" s="220" t="s">
        <v>695</v>
      </c>
      <c r="P31" s="225" t="s">
        <v>812</v>
      </c>
      <c r="Q31" s="192">
        <v>1</v>
      </c>
      <c r="R31" s="190">
        <v>2</v>
      </c>
      <c r="S31" s="190">
        <v>3</v>
      </c>
      <c r="T31" s="190">
        <v>3</v>
      </c>
      <c r="U31" s="193">
        <v>3</v>
      </c>
      <c r="V31" s="192">
        <v>0</v>
      </c>
      <c r="W31" s="190">
        <v>2</v>
      </c>
      <c r="X31" s="193">
        <v>3</v>
      </c>
      <c r="Y31" s="190">
        <v>3</v>
      </c>
      <c r="Z31" s="190">
        <v>2</v>
      </c>
      <c r="AA31" s="227" t="s">
        <v>697</v>
      </c>
      <c r="AB31" s="196" t="s">
        <v>706</v>
      </c>
      <c r="AC31" s="228" t="s">
        <v>706</v>
      </c>
      <c r="AD31" s="192"/>
      <c r="AE31" s="190"/>
      <c r="AF31" s="201"/>
      <c r="AG31" s="201"/>
      <c r="AH31" s="201"/>
      <c r="AI31" s="201"/>
      <c r="AJ31" s="190"/>
      <c r="AK31" s="193"/>
      <c r="AL31" s="192"/>
      <c r="AM31" s="190"/>
      <c r="AN31" s="190"/>
      <c r="AO31" s="193"/>
      <c r="AP31" s="229" t="s">
        <v>747</v>
      </c>
      <c r="AQ31" s="215" t="s">
        <v>781</v>
      </c>
    </row>
    <row r="32" spans="1:43" x14ac:dyDescent="0.25">
      <c r="A32" s="105" t="s">
        <v>549</v>
      </c>
      <c r="B32" s="105" t="s">
        <v>84</v>
      </c>
      <c r="C32" s="163" t="s">
        <v>295</v>
      </c>
      <c r="D32" s="189">
        <v>1</v>
      </c>
      <c r="E32" s="196" t="s">
        <v>634</v>
      </c>
      <c r="F32" s="196" t="s">
        <v>642</v>
      </c>
      <c r="G32" s="196" t="s">
        <v>641</v>
      </c>
      <c r="H32" s="196" t="s">
        <v>660</v>
      </c>
      <c r="I32" s="196" t="s">
        <v>645</v>
      </c>
      <c r="J32" s="196" t="s">
        <v>638</v>
      </c>
      <c r="K32" s="196" t="s">
        <v>639</v>
      </c>
      <c r="L32" s="196"/>
      <c r="M32" s="196"/>
      <c r="N32" s="191" t="s">
        <v>671</v>
      </c>
      <c r="O32" s="220" t="s">
        <v>695</v>
      </c>
      <c r="P32" s="225" t="s">
        <v>720</v>
      </c>
      <c r="Q32" s="192">
        <v>0</v>
      </c>
      <c r="R32" s="190">
        <v>1</v>
      </c>
      <c r="S32" s="190">
        <v>2</v>
      </c>
      <c r="T32" s="190">
        <v>3</v>
      </c>
      <c r="U32" s="193">
        <v>3</v>
      </c>
      <c r="V32" s="192">
        <v>0</v>
      </c>
      <c r="W32" s="190">
        <v>1</v>
      </c>
      <c r="X32" s="193">
        <v>3</v>
      </c>
      <c r="Y32" s="190">
        <v>3</v>
      </c>
      <c r="Z32" s="190"/>
      <c r="AA32" s="227" t="s">
        <v>697</v>
      </c>
      <c r="AB32" s="196" t="s">
        <v>706</v>
      </c>
      <c r="AC32" s="228" t="s">
        <v>697</v>
      </c>
      <c r="AD32" s="192"/>
      <c r="AE32" s="190"/>
      <c r="AF32" s="201"/>
      <c r="AG32" s="201"/>
      <c r="AH32" s="201"/>
      <c r="AI32" s="201"/>
      <c r="AJ32" s="201"/>
      <c r="AK32" s="213"/>
      <c r="AL32" s="192"/>
      <c r="AM32" s="190"/>
      <c r="AN32" s="190"/>
      <c r="AO32" s="193"/>
      <c r="AP32" s="229" t="s">
        <v>703</v>
      </c>
      <c r="AQ32" s="215" t="s">
        <v>736</v>
      </c>
    </row>
    <row r="33" spans="1:43" x14ac:dyDescent="0.25">
      <c r="A33" s="50" t="s">
        <v>445</v>
      </c>
      <c r="B33" s="50" t="s">
        <v>446</v>
      </c>
      <c r="C33" s="155" t="s">
        <v>447</v>
      </c>
      <c r="D33" s="195">
        <v>1</v>
      </c>
      <c r="E33" s="196" t="s">
        <v>634</v>
      </c>
      <c r="F33" s="196" t="s">
        <v>642</v>
      </c>
      <c r="G33" s="196" t="s">
        <v>639</v>
      </c>
      <c r="H33" s="196" t="s">
        <v>660</v>
      </c>
      <c r="I33" s="196" t="s">
        <v>636</v>
      </c>
      <c r="J33" s="196" t="s">
        <v>638</v>
      </c>
      <c r="K33" s="196" t="s">
        <v>638</v>
      </c>
      <c r="L33" s="196"/>
      <c r="M33" s="196"/>
      <c r="N33" s="198" t="s">
        <v>672</v>
      </c>
      <c r="O33" s="220" t="s">
        <v>695</v>
      </c>
      <c r="P33" s="225" t="s">
        <v>725</v>
      </c>
      <c r="Q33" s="192">
        <v>0</v>
      </c>
      <c r="R33" s="190">
        <v>1</v>
      </c>
      <c r="S33" s="190">
        <v>3</v>
      </c>
      <c r="T33" s="190">
        <v>3</v>
      </c>
      <c r="U33" s="193">
        <v>3</v>
      </c>
      <c r="V33" s="192">
        <v>2</v>
      </c>
      <c r="W33" s="190">
        <v>3</v>
      </c>
      <c r="X33" s="193">
        <v>2</v>
      </c>
      <c r="Y33" s="194">
        <v>3</v>
      </c>
      <c r="Z33" s="194">
        <v>3</v>
      </c>
      <c r="AA33" s="227" t="s">
        <v>706</v>
      </c>
      <c r="AB33" s="196" t="s">
        <v>706</v>
      </c>
      <c r="AC33" s="228" t="s">
        <v>697</v>
      </c>
      <c r="AD33" s="216"/>
      <c r="AE33" s="201"/>
      <c r="AF33" s="201"/>
      <c r="AG33" s="201"/>
      <c r="AH33" s="201"/>
      <c r="AI33" s="201"/>
      <c r="AJ33" s="201"/>
      <c r="AK33" s="213"/>
      <c r="AL33" s="192"/>
      <c r="AM33" s="190"/>
      <c r="AN33" s="190"/>
      <c r="AO33" s="193"/>
      <c r="AP33" s="229" t="s">
        <v>763</v>
      </c>
      <c r="AQ33" s="174"/>
    </row>
    <row r="34" spans="1:43" x14ac:dyDescent="0.25">
      <c r="A34" s="50" t="s">
        <v>511</v>
      </c>
      <c r="B34" s="50" t="s">
        <v>418</v>
      </c>
      <c r="C34" s="155" t="s">
        <v>419</v>
      </c>
      <c r="D34" s="195">
        <v>1</v>
      </c>
      <c r="E34" s="196" t="s">
        <v>634</v>
      </c>
      <c r="F34" s="196" t="s">
        <v>642</v>
      </c>
      <c r="G34" s="196" t="s">
        <v>638</v>
      </c>
      <c r="H34" s="196" t="s">
        <v>660</v>
      </c>
      <c r="I34" s="196" t="s">
        <v>636</v>
      </c>
      <c r="J34" s="196" t="s">
        <v>640</v>
      </c>
      <c r="K34" s="196" t="s">
        <v>639</v>
      </c>
      <c r="L34" s="196"/>
      <c r="M34" s="196"/>
      <c r="N34" s="191" t="s">
        <v>663</v>
      </c>
      <c r="O34" s="220" t="s">
        <v>695</v>
      </c>
      <c r="P34" s="225" t="s">
        <v>725</v>
      </c>
      <c r="Q34" s="192">
        <v>3</v>
      </c>
      <c r="R34" s="190">
        <v>3</v>
      </c>
      <c r="S34" s="190">
        <v>2</v>
      </c>
      <c r="T34" s="190">
        <v>1</v>
      </c>
      <c r="U34" s="193">
        <v>1</v>
      </c>
      <c r="V34" s="192">
        <v>1</v>
      </c>
      <c r="W34" s="190">
        <v>3</v>
      </c>
      <c r="X34" s="193">
        <v>2</v>
      </c>
      <c r="Y34" s="194">
        <v>1</v>
      </c>
      <c r="Z34" s="194"/>
      <c r="AA34" s="227" t="s">
        <v>697</v>
      </c>
      <c r="AB34" s="196" t="s">
        <v>697</v>
      </c>
      <c r="AC34" s="228" t="s">
        <v>697</v>
      </c>
      <c r="AD34" s="216"/>
      <c r="AE34" s="201"/>
      <c r="AF34" s="201"/>
      <c r="AG34" s="201"/>
      <c r="AH34" s="190"/>
      <c r="AI34" s="190"/>
      <c r="AJ34" s="190"/>
      <c r="AK34" s="193"/>
      <c r="AL34" s="192"/>
      <c r="AM34" s="190"/>
      <c r="AN34" s="190"/>
      <c r="AO34" s="193"/>
      <c r="AP34" s="229" t="s">
        <v>745</v>
      </c>
      <c r="AQ34" s="215" t="s">
        <v>746</v>
      </c>
    </row>
    <row r="35" spans="1:43" x14ac:dyDescent="0.25">
      <c r="A35" s="50" t="s">
        <v>521</v>
      </c>
      <c r="B35" s="50" t="s">
        <v>455</v>
      </c>
      <c r="C35" s="155" t="s">
        <v>454</v>
      </c>
      <c r="D35" s="195">
        <v>1</v>
      </c>
      <c r="E35" s="196" t="s">
        <v>634</v>
      </c>
      <c r="F35" s="196" t="s">
        <v>642</v>
      </c>
      <c r="G35" s="196" t="s">
        <v>638</v>
      </c>
      <c r="H35" s="196" t="s">
        <v>639</v>
      </c>
      <c r="I35" s="196" t="s">
        <v>636</v>
      </c>
      <c r="J35" s="196" t="s">
        <v>640</v>
      </c>
      <c r="K35" s="196" t="s">
        <v>639</v>
      </c>
      <c r="L35" s="196"/>
      <c r="M35" s="196"/>
      <c r="N35" s="198" t="s">
        <v>679</v>
      </c>
      <c r="O35" s="220" t="s">
        <v>695</v>
      </c>
      <c r="P35" s="225" t="s">
        <v>725</v>
      </c>
      <c r="Q35" s="192">
        <v>2</v>
      </c>
      <c r="R35" s="190">
        <v>3</v>
      </c>
      <c r="S35" s="190">
        <v>3</v>
      </c>
      <c r="T35" s="190">
        <v>3</v>
      </c>
      <c r="U35" s="193">
        <v>1</v>
      </c>
      <c r="V35" s="192">
        <v>1</v>
      </c>
      <c r="W35" s="190">
        <v>3</v>
      </c>
      <c r="X35" s="193">
        <v>2</v>
      </c>
      <c r="Y35" s="194">
        <v>1</v>
      </c>
      <c r="Z35" s="194"/>
      <c r="AA35" s="227" t="s">
        <v>697</v>
      </c>
      <c r="AB35" s="196" t="s">
        <v>697</v>
      </c>
      <c r="AC35" s="228" t="s">
        <v>697</v>
      </c>
      <c r="AD35" s="216"/>
      <c r="AE35" s="201"/>
      <c r="AF35" s="201"/>
      <c r="AG35" s="201"/>
      <c r="AH35" s="190"/>
      <c r="AI35" s="190"/>
      <c r="AJ35" s="190"/>
      <c r="AK35" s="193"/>
      <c r="AL35" s="192"/>
      <c r="AM35" s="190"/>
      <c r="AN35" s="190"/>
      <c r="AO35" s="193"/>
      <c r="AP35" s="229" t="s">
        <v>738</v>
      </c>
      <c r="AQ35" s="215" t="s">
        <v>739</v>
      </c>
    </row>
    <row r="36" spans="1:43" x14ac:dyDescent="0.25">
      <c r="A36" s="50" t="s">
        <v>220</v>
      </c>
      <c r="B36" s="50" t="s">
        <v>65</v>
      </c>
      <c r="C36" s="155" t="s">
        <v>332</v>
      </c>
      <c r="D36" s="195">
        <v>1</v>
      </c>
      <c r="E36" s="196" t="s">
        <v>634</v>
      </c>
      <c r="F36" s="190" t="s">
        <v>635</v>
      </c>
      <c r="G36" s="196" t="s">
        <v>639</v>
      </c>
      <c r="H36" s="190" t="s">
        <v>639</v>
      </c>
      <c r="I36" s="190" t="s">
        <v>636</v>
      </c>
      <c r="J36" s="190" t="s">
        <v>640</v>
      </c>
      <c r="K36" s="196" t="s">
        <v>639</v>
      </c>
      <c r="L36" s="196"/>
      <c r="M36" s="196"/>
      <c r="N36" s="191" t="s">
        <v>674</v>
      </c>
      <c r="O36" s="220" t="s">
        <v>695</v>
      </c>
      <c r="P36" s="225" t="s">
        <v>725</v>
      </c>
      <c r="Q36" s="192">
        <v>0</v>
      </c>
      <c r="R36" s="190">
        <v>2</v>
      </c>
      <c r="S36" s="190">
        <v>3</v>
      </c>
      <c r="T36" s="190">
        <v>3</v>
      </c>
      <c r="U36" s="193">
        <v>2</v>
      </c>
      <c r="V36" s="192">
        <v>2</v>
      </c>
      <c r="W36" s="190">
        <v>3</v>
      </c>
      <c r="X36" s="193">
        <v>1</v>
      </c>
      <c r="Y36" s="194">
        <v>1</v>
      </c>
      <c r="Z36" s="194">
        <v>2</v>
      </c>
      <c r="AA36" s="227" t="s">
        <v>629</v>
      </c>
      <c r="AB36" s="196" t="s">
        <v>629</v>
      </c>
      <c r="AC36" s="228" t="s">
        <v>629</v>
      </c>
      <c r="AD36" s="192"/>
      <c r="AE36" s="201"/>
      <c r="AF36" s="201"/>
      <c r="AG36" s="201"/>
      <c r="AH36" s="201"/>
      <c r="AI36" s="190"/>
      <c r="AJ36" s="190"/>
      <c r="AK36" s="193"/>
      <c r="AL36" s="192"/>
      <c r="AM36" s="190"/>
      <c r="AN36" s="190"/>
      <c r="AO36" s="193"/>
      <c r="AP36" s="229" t="s">
        <v>767</v>
      </c>
      <c r="AQ36" s="215" t="s">
        <v>768</v>
      </c>
    </row>
    <row r="37" spans="1:43" x14ac:dyDescent="0.25">
      <c r="A37" s="139" t="s">
        <v>596</v>
      </c>
      <c r="C37" s="155" t="s">
        <v>401</v>
      </c>
      <c r="D37" s="199">
        <v>1</v>
      </c>
      <c r="E37" s="196" t="s">
        <v>637</v>
      </c>
      <c r="F37" s="190" t="s">
        <v>635</v>
      </c>
      <c r="G37" s="196"/>
      <c r="H37" s="190" t="s">
        <v>644</v>
      </c>
      <c r="I37" s="190" t="s">
        <v>636</v>
      </c>
      <c r="J37" s="190" t="s">
        <v>637</v>
      </c>
      <c r="K37" s="196" t="s">
        <v>638</v>
      </c>
      <c r="L37" s="196"/>
      <c r="M37" s="196"/>
      <c r="N37" s="191" t="s">
        <v>672</v>
      </c>
      <c r="O37" s="220" t="s">
        <v>692</v>
      </c>
      <c r="P37" s="225" t="s">
        <v>725</v>
      </c>
      <c r="Q37" s="192">
        <v>1</v>
      </c>
      <c r="R37" s="190">
        <v>2</v>
      </c>
      <c r="S37" s="190">
        <v>3</v>
      </c>
      <c r="T37" s="190">
        <v>3</v>
      </c>
      <c r="U37" s="193">
        <v>1</v>
      </c>
      <c r="V37" s="192">
        <v>1</v>
      </c>
      <c r="W37" s="190">
        <v>3</v>
      </c>
      <c r="X37" s="193">
        <v>1</v>
      </c>
      <c r="Y37" s="194">
        <v>1</v>
      </c>
      <c r="Z37" s="194">
        <v>0</v>
      </c>
      <c r="AA37" s="227" t="s">
        <v>706</v>
      </c>
      <c r="AB37" s="196" t="s">
        <v>706</v>
      </c>
      <c r="AC37" s="228" t="s">
        <v>706</v>
      </c>
      <c r="AD37" s="192"/>
      <c r="AE37" s="201"/>
      <c r="AF37" s="201"/>
      <c r="AG37" s="201"/>
      <c r="AH37" s="190"/>
      <c r="AI37" s="190"/>
      <c r="AJ37" s="201"/>
      <c r="AK37" s="213"/>
      <c r="AL37" s="192"/>
      <c r="AM37" s="190"/>
      <c r="AN37" s="190"/>
      <c r="AO37" s="193"/>
      <c r="AP37" s="181"/>
      <c r="AQ37" s="174"/>
    </row>
    <row r="38" spans="1:43" x14ac:dyDescent="0.25">
      <c r="A38" s="50" t="s">
        <v>519</v>
      </c>
      <c r="B38" s="50" t="s">
        <v>452</v>
      </c>
      <c r="C38" s="155" t="s">
        <v>453</v>
      </c>
      <c r="D38" s="195">
        <v>1</v>
      </c>
      <c r="E38" s="196" t="s">
        <v>634</v>
      </c>
      <c r="F38" s="190" t="s">
        <v>642</v>
      </c>
      <c r="G38" s="196" t="s">
        <v>641</v>
      </c>
      <c r="H38" s="190" t="s">
        <v>661</v>
      </c>
      <c r="I38" s="190" t="s">
        <v>636</v>
      </c>
      <c r="J38" s="190" t="s">
        <v>640</v>
      </c>
      <c r="K38" s="196" t="s">
        <v>646</v>
      </c>
      <c r="L38" s="196"/>
      <c r="M38" s="196"/>
      <c r="N38" s="191" t="s">
        <v>681</v>
      </c>
      <c r="O38" s="220" t="s">
        <v>722</v>
      </c>
      <c r="P38" s="225" t="s">
        <v>725</v>
      </c>
      <c r="Q38" s="192">
        <v>0</v>
      </c>
      <c r="R38" s="190">
        <v>2</v>
      </c>
      <c r="S38" s="190">
        <v>3</v>
      </c>
      <c r="T38" s="190">
        <v>3</v>
      </c>
      <c r="U38" s="193">
        <v>1</v>
      </c>
      <c r="V38" s="192">
        <v>0</v>
      </c>
      <c r="W38" s="190">
        <v>3</v>
      </c>
      <c r="X38" s="193">
        <v>1</v>
      </c>
      <c r="Y38" s="194">
        <v>1</v>
      </c>
      <c r="Z38" s="194">
        <v>1</v>
      </c>
      <c r="AA38" s="227" t="s">
        <v>629</v>
      </c>
      <c r="AB38" s="196" t="s">
        <v>629</v>
      </c>
      <c r="AC38" s="228" t="s">
        <v>697</v>
      </c>
      <c r="AD38" s="192"/>
      <c r="AE38" s="201"/>
      <c r="AF38" s="201"/>
      <c r="AG38" s="201"/>
      <c r="AH38" s="201"/>
      <c r="AI38" s="201"/>
      <c r="AJ38" s="201"/>
      <c r="AK38" s="193"/>
      <c r="AL38" s="192"/>
      <c r="AM38" s="190"/>
      <c r="AN38" s="190"/>
      <c r="AO38" s="193"/>
      <c r="AP38" s="229" t="s">
        <v>758</v>
      </c>
      <c r="AQ38" s="215" t="s">
        <v>778</v>
      </c>
    </row>
    <row r="39" spans="1:43" x14ac:dyDescent="0.25">
      <c r="A39" s="50" t="s">
        <v>613</v>
      </c>
      <c r="B39" s="50" t="s">
        <v>458</v>
      </c>
      <c r="C39" s="155" t="s">
        <v>284</v>
      </c>
      <c r="D39" s="195">
        <v>1</v>
      </c>
      <c r="E39" s="196" t="s">
        <v>634</v>
      </c>
      <c r="F39" s="196" t="s">
        <v>635</v>
      </c>
      <c r="G39" s="190" t="s">
        <v>641</v>
      </c>
      <c r="H39" s="196" t="s">
        <v>639</v>
      </c>
      <c r="I39" s="196" t="s">
        <v>636</v>
      </c>
      <c r="J39" s="196" t="s">
        <v>640</v>
      </c>
      <c r="K39" s="190" t="s">
        <v>646</v>
      </c>
      <c r="L39" s="190"/>
      <c r="M39" s="190"/>
      <c r="N39" s="198" t="s">
        <v>707</v>
      </c>
      <c r="O39" s="220" t="s">
        <v>708</v>
      </c>
      <c r="P39" s="225" t="s">
        <v>725</v>
      </c>
      <c r="Q39" s="192">
        <v>1</v>
      </c>
      <c r="R39" s="190">
        <v>3</v>
      </c>
      <c r="S39" s="190">
        <v>3</v>
      </c>
      <c r="T39" s="190">
        <v>3</v>
      </c>
      <c r="U39" s="193">
        <v>1</v>
      </c>
      <c r="V39" s="192">
        <v>0</v>
      </c>
      <c r="W39" s="190">
        <v>3</v>
      </c>
      <c r="X39" s="193">
        <v>2</v>
      </c>
      <c r="Y39" s="194">
        <v>1</v>
      </c>
      <c r="Z39" s="194"/>
      <c r="AA39" s="192" t="s">
        <v>697</v>
      </c>
      <c r="AB39" s="190" t="s">
        <v>706</v>
      </c>
      <c r="AC39" s="193" t="s">
        <v>697</v>
      </c>
      <c r="AD39" s="216"/>
      <c r="AE39" s="201"/>
      <c r="AF39" s="201"/>
      <c r="AG39" s="201"/>
      <c r="AH39" s="190"/>
      <c r="AI39" s="190"/>
      <c r="AJ39" s="201"/>
      <c r="AK39" s="213"/>
      <c r="AL39" s="192"/>
      <c r="AM39" s="190"/>
      <c r="AN39" s="190"/>
      <c r="AO39" s="193"/>
      <c r="AP39" s="181" t="s">
        <v>711</v>
      </c>
      <c r="AQ39" s="215" t="s">
        <v>709</v>
      </c>
    </row>
    <row r="40" spans="1:43" x14ac:dyDescent="0.25">
      <c r="A40" s="50" t="s">
        <v>550</v>
      </c>
      <c r="B40" s="50" t="s">
        <v>468</v>
      </c>
      <c r="C40" s="163" t="s">
        <v>467</v>
      </c>
      <c r="D40" s="195">
        <v>1</v>
      </c>
      <c r="E40" s="196" t="s">
        <v>634</v>
      </c>
      <c r="F40" s="190" t="s">
        <v>635</v>
      </c>
      <c r="G40" s="196" t="s">
        <v>641</v>
      </c>
      <c r="H40" s="190" t="s">
        <v>661</v>
      </c>
      <c r="I40" s="190" t="s">
        <v>636</v>
      </c>
      <c r="J40" s="190" t="s">
        <v>638</v>
      </c>
      <c r="K40" s="196" t="s">
        <v>646</v>
      </c>
      <c r="L40" s="196"/>
      <c r="M40" s="196"/>
      <c r="N40" s="191" t="s">
        <v>254</v>
      </c>
      <c r="O40" s="220" t="s">
        <v>722</v>
      </c>
      <c r="P40" s="225" t="s">
        <v>725</v>
      </c>
      <c r="Q40" s="192">
        <v>0</v>
      </c>
      <c r="R40" s="190">
        <v>1</v>
      </c>
      <c r="S40" s="190">
        <v>3</v>
      </c>
      <c r="T40" s="190">
        <v>3</v>
      </c>
      <c r="U40" s="193">
        <v>2</v>
      </c>
      <c r="V40" s="192">
        <v>1</v>
      </c>
      <c r="W40" s="190">
        <v>3</v>
      </c>
      <c r="X40" s="193">
        <v>1</v>
      </c>
      <c r="Y40" s="194">
        <v>2</v>
      </c>
      <c r="Z40" s="194">
        <v>3</v>
      </c>
      <c r="AA40" s="227" t="s">
        <v>629</v>
      </c>
      <c r="AB40" s="196" t="s">
        <v>697</v>
      </c>
      <c r="AC40" s="228" t="s">
        <v>697</v>
      </c>
      <c r="AD40" s="192"/>
      <c r="AE40" s="201"/>
      <c r="AF40" s="201"/>
      <c r="AG40" s="201"/>
      <c r="AH40" s="201"/>
      <c r="AI40" s="201"/>
      <c r="AJ40" s="201"/>
      <c r="AK40" s="193"/>
      <c r="AL40" s="192"/>
      <c r="AM40" s="190"/>
      <c r="AN40" s="190"/>
      <c r="AO40" s="193"/>
      <c r="AP40" s="229" t="s">
        <v>785</v>
      </c>
      <c r="AQ40" s="215" t="s">
        <v>786</v>
      </c>
    </row>
    <row r="41" spans="1:43" x14ac:dyDescent="0.25">
      <c r="A41" s="50" t="s">
        <v>562</v>
      </c>
      <c r="B41" s="50" t="s">
        <v>347</v>
      </c>
      <c r="C41" s="155" t="s">
        <v>348</v>
      </c>
      <c r="D41" s="195">
        <v>1</v>
      </c>
      <c r="E41" s="196" t="s">
        <v>634</v>
      </c>
      <c r="F41" s="196" t="s">
        <v>635</v>
      </c>
      <c r="G41" s="196" t="s">
        <v>641</v>
      </c>
      <c r="H41" s="196" t="s">
        <v>639</v>
      </c>
      <c r="I41" s="196" t="s">
        <v>636</v>
      </c>
      <c r="J41" s="196" t="s">
        <v>638</v>
      </c>
      <c r="K41" s="196" t="s">
        <v>646</v>
      </c>
      <c r="L41" s="196"/>
      <c r="M41" s="196"/>
      <c r="N41" s="191" t="s">
        <v>663</v>
      </c>
      <c r="O41" s="220" t="s">
        <v>695</v>
      </c>
      <c r="P41" s="225" t="s">
        <v>725</v>
      </c>
      <c r="Q41" s="192">
        <v>0</v>
      </c>
      <c r="R41" s="190">
        <v>2</v>
      </c>
      <c r="S41" s="190">
        <v>3</v>
      </c>
      <c r="T41" s="190">
        <v>3</v>
      </c>
      <c r="U41" s="193">
        <v>1</v>
      </c>
      <c r="V41" s="192">
        <v>0</v>
      </c>
      <c r="W41" s="190">
        <v>2</v>
      </c>
      <c r="X41" s="193">
        <v>3</v>
      </c>
      <c r="Y41" s="194">
        <v>3</v>
      </c>
      <c r="Z41" s="194"/>
      <c r="AA41" s="227" t="s">
        <v>629</v>
      </c>
      <c r="AB41" s="196" t="s">
        <v>697</v>
      </c>
      <c r="AC41" s="228" t="s">
        <v>697</v>
      </c>
      <c r="AD41" s="192"/>
      <c r="AE41" s="201"/>
      <c r="AF41" s="201"/>
      <c r="AG41" s="201"/>
      <c r="AH41" s="201"/>
      <c r="AI41" s="201"/>
      <c r="AJ41" s="201"/>
      <c r="AK41" s="193"/>
      <c r="AL41" s="192"/>
      <c r="AM41" s="190"/>
      <c r="AN41" s="190"/>
      <c r="AO41" s="193"/>
      <c r="AP41" s="181"/>
      <c r="AQ41" s="174"/>
    </row>
    <row r="42" spans="1:43" x14ac:dyDescent="0.25">
      <c r="A42" s="50" t="s">
        <v>569</v>
      </c>
      <c r="B42" s="50" t="s">
        <v>474</v>
      </c>
      <c r="C42" s="155" t="s">
        <v>473</v>
      </c>
      <c r="D42" s="195">
        <v>1</v>
      </c>
      <c r="E42" s="196" t="s">
        <v>634</v>
      </c>
      <c r="F42" s="190" t="s">
        <v>635</v>
      </c>
      <c r="G42" s="196" t="s">
        <v>641</v>
      </c>
      <c r="H42" s="190" t="s">
        <v>661</v>
      </c>
      <c r="I42" s="190" t="s">
        <v>636</v>
      </c>
      <c r="J42" s="190" t="s">
        <v>638</v>
      </c>
      <c r="K42" s="196" t="s">
        <v>646</v>
      </c>
      <c r="L42" s="196"/>
      <c r="M42" s="196"/>
      <c r="N42" s="198" t="s">
        <v>663</v>
      </c>
      <c r="O42" s="220" t="s">
        <v>722</v>
      </c>
      <c r="P42" s="225" t="s">
        <v>725</v>
      </c>
      <c r="Q42" s="192">
        <v>1</v>
      </c>
      <c r="R42" s="190">
        <v>2</v>
      </c>
      <c r="S42" s="190">
        <v>3</v>
      </c>
      <c r="T42" s="190">
        <v>3</v>
      </c>
      <c r="U42" s="193">
        <v>0</v>
      </c>
      <c r="V42" s="192">
        <v>1</v>
      </c>
      <c r="W42" s="190">
        <v>3</v>
      </c>
      <c r="X42" s="193">
        <v>2</v>
      </c>
      <c r="Y42" s="194">
        <v>2</v>
      </c>
      <c r="Z42" s="194">
        <v>3</v>
      </c>
      <c r="AA42" s="227" t="s">
        <v>629</v>
      </c>
      <c r="AB42" s="196" t="s">
        <v>697</v>
      </c>
      <c r="AC42" s="228" t="s">
        <v>697</v>
      </c>
      <c r="AD42" s="192"/>
      <c r="AE42" s="201"/>
      <c r="AF42" s="201"/>
      <c r="AG42" s="201"/>
      <c r="AH42" s="201"/>
      <c r="AI42" s="201"/>
      <c r="AJ42" s="201"/>
      <c r="AK42" s="193"/>
      <c r="AL42" s="192"/>
      <c r="AM42" s="190"/>
      <c r="AN42" s="190"/>
      <c r="AO42" s="193"/>
      <c r="AP42" s="229" t="s">
        <v>785</v>
      </c>
      <c r="AQ42" s="215" t="s">
        <v>787</v>
      </c>
    </row>
    <row r="43" spans="1:43" x14ac:dyDescent="0.25">
      <c r="A43" s="50" t="s">
        <v>584</v>
      </c>
      <c r="B43" s="50" t="s">
        <v>477</v>
      </c>
      <c r="C43" s="155" t="s">
        <v>478</v>
      </c>
      <c r="D43" s="195">
        <v>1</v>
      </c>
      <c r="E43" s="196" t="s">
        <v>634</v>
      </c>
      <c r="F43" s="196" t="s">
        <v>635</v>
      </c>
      <c r="G43" s="190" t="s">
        <v>641</v>
      </c>
      <c r="H43" s="196" t="s">
        <v>660</v>
      </c>
      <c r="I43" s="196" t="s">
        <v>636</v>
      </c>
      <c r="J43" s="196" t="s">
        <v>640</v>
      </c>
      <c r="K43" s="190" t="s">
        <v>646</v>
      </c>
      <c r="L43" s="190"/>
      <c r="M43" s="190"/>
      <c r="N43" s="198" t="s">
        <v>662</v>
      </c>
      <c r="O43" s="220" t="s">
        <v>708</v>
      </c>
      <c r="P43" s="225" t="s">
        <v>725</v>
      </c>
      <c r="Q43" s="192">
        <v>2</v>
      </c>
      <c r="R43" s="190">
        <v>3</v>
      </c>
      <c r="S43" s="190">
        <v>3</v>
      </c>
      <c r="T43" s="190">
        <v>2</v>
      </c>
      <c r="U43" s="193">
        <v>0</v>
      </c>
      <c r="V43" s="192">
        <v>1</v>
      </c>
      <c r="W43" s="190">
        <v>3</v>
      </c>
      <c r="X43" s="193">
        <v>3</v>
      </c>
      <c r="Y43" s="194">
        <v>2</v>
      </c>
      <c r="Z43" s="194"/>
      <c r="AA43" s="192" t="s">
        <v>697</v>
      </c>
      <c r="AB43" s="190" t="s">
        <v>697</v>
      </c>
      <c r="AC43" s="193" t="s">
        <v>697</v>
      </c>
      <c r="AD43" s="216"/>
      <c r="AE43" s="201"/>
      <c r="AF43" s="201"/>
      <c r="AG43" s="201"/>
      <c r="AH43" s="190"/>
      <c r="AI43" s="190"/>
      <c r="AJ43" s="201"/>
      <c r="AK43" s="213"/>
      <c r="AL43" s="192"/>
      <c r="AM43" s="190"/>
      <c r="AN43" s="190"/>
      <c r="AO43" s="193"/>
      <c r="AP43" s="181" t="s">
        <v>711</v>
      </c>
      <c r="AQ43" s="215" t="s">
        <v>712</v>
      </c>
    </row>
    <row r="44" spans="1:43" x14ac:dyDescent="0.25">
      <c r="A44" s="50" t="s">
        <v>588</v>
      </c>
      <c r="B44" s="50" t="s">
        <v>480</v>
      </c>
      <c r="C44" s="155" t="s">
        <v>479</v>
      </c>
      <c r="D44" s="195">
        <v>1</v>
      </c>
      <c r="E44" s="196" t="s">
        <v>634</v>
      </c>
      <c r="F44" s="190" t="s">
        <v>642</v>
      </c>
      <c r="G44" s="196" t="s">
        <v>639</v>
      </c>
      <c r="H44" s="190" t="s">
        <v>639</v>
      </c>
      <c r="I44" s="190" t="s">
        <v>636</v>
      </c>
      <c r="J44" s="190" t="s">
        <v>640</v>
      </c>
      <c r="K44" s="196" t="s">
        <v>646</v>
      </c>
      <c r="L44" s="196"/>
      <c r="M44" s="196"/>
      <c r="N44" s="191" t="s">
        <v>663</v>
      </c>
      <c r="O44" s="220" t="s">
        <v>695</v>
      </c>
      <c r="P44" s="225" t="s">
        <v>725</v>
      </c>
      <c r="Q44" s="192">
        <v>0</v>
      </c>
      <c r="R44" s="190">
        <v>2</v>
      </c>
      <c r="S44" s="190">
        <v>3</v>
      </c>
      <c r="T44" s="190">
        <v>2</v>
      </c>
      <c r="U44" s="193">
        <v>0</v>
      </c>
      <c r="V44" s="192">
        <v>2</v>
      </c>
      <c r="W44" s="190">
        <v>3</v>
      </c>
      <c r="X44" s="193">
        <v>2</v>
      </c>
      <c r="Y44" s="194">
        <v>3</v>
      </c>
      <c r="Z44" s="194"/>
      <c r="AA44" s="227" t="s">
        <v>629</v>
      </c>
      <c r="AB44" s="196" t="s">
        <v>629</v>
      </c>
      <c r="AC44" s="228" t="s">
        <v>629</v>
      </c>
      <c r="AD44" s="216"/>
      <c r="AE44" s="201"/>
      <c r="AF44" s="201"/>
      <c r="AG44" s="201"/>
      <c r="AH44" s="190"/>
      <c r="AI44" s="190"/>
      <c r="AJ44" s="190"/>
      <c r="AK44" s="193"/>
      <c r="AL44" s="192"/>
      <c r="AM44" s="190"/>
      <c r="AN44" s="190"/>
      <c r="AO44" s="193"/>
      <c r="AP44" s="229" t="s">
        <v>734</v>
      </c>
      <c r="AQ44" s="215" t="s">
        <v>748</v>
      </c>
    </row>
    <row r="45" spans="1:43" x14ac:dyDescent="0.25">
      <c r="A45" s="50" t="s">
        <v>592</v>
      </c>
      <c r="B45" s="50" t="s">
        <v>58</v>
      </c>
      <c r="C45" s="155" t="s">
        <v>326</v>
      </c>
      <c r="D45" s="195">
        <v>1</v>
      </c>
      <c r="E45" s="196" t="s">
        <v>634</v>
      </c>
      <c r="F45" s="190" t="s">
        <v>642</v>
      </c>
      <c r="G45" s="196" t="s">
        <v>641</v>
      </c>
      <c r="H45" s="190" t="s">
        <v>639</v>
      </c>
      <c r="I45" s="190" t="s">
        <v>636</v>
      </c>
      <c r="J45" s="190" t="s">
        <v>640</v>
      </c>
      <c r="K45" s="196" t="s">
        <v>646</v>
      </c>
      <c r="L45" s="196"/>
      <c r="M45" s="196"/>
      <c r="N45" s="191" t="s">
        <v>673</v>
      </c>
      <c r="O45" s="220" t="s">
        <v>695</v>
      </c>
      <c r="P45" s="225" t="s">
        <v>725</v>
      </c>
      <c r="Q45" s="192">
        <v>2</v>
      </c>
      <c r="R45" s="190">
        <v>3</v>
      </c>
      <c r="S45" s="190">
        <v>3</v>
      </c>
      <c r="T45" s="190">
        <v>2</v>
      </c>
      <c r="U45" s="193">
        <v>1</v>
      </c>
      <c r="V45" s="192">
        <v>0</v>
      </c>
      <c r="W45" s="190">
        <v>3</v>
      </c>
      <c r="X45" s="193">
        <v>1</v>
      </c>
      <c r="Y45" s="194">
        <v>1</v>
      </c>
      <c r="Z45" s="194"/>
      <c r="AA45" s="227" t="s">
        <v>697</v>
      </c>
      <c r="AB45" s="196" t="s">
        <v>697</v>
      </c>
      <c r="AC45" s="228" t="s">
        <v>697</v>
      </c>
      <c r="AD45" s="192"/>
      <c r="AE45" s="201"/>
      <c r="AF45" s="201"/>
      <c r="AG45" s="201"/>
      <c r="AH45" s="201"/>
      <c r="AI45" s="201"/>
      <c r="AJ45" s="190"/>
      <c r="AK45" s="193"/>
      <c r="AL45" s="192"/>
      <c r="AM45" s="190"/>
      <c r="AN45" s="190"/>
      <c r="AO45" s="193"/>
      <c r="AP45" s="229" t="s">
        <v>749</v>
      </c>
      <c r="AQ45" s="174"/>
    </row>
    <row r="46" spans="1:43" x14ac:dyDescent="0.25">
      <c r="A46" s="50" t="s">
        <v>598</v>
      </c>
      <c r="B46" s="50" t="s">
        <v>483</v>
      </c>
      <c r="C46" s="155" t="s">
        <v>676</v>
      </c>
      <c r="D46" s="195">
        <v>1</v>
      </c>
      <c r="E46" s="196" t="s">
        <v>634</v>
      </c>
      <c r="F46" s="196" t="s">
        <v>642</v>
      </c>
      <c r="G46" s="196" t="s">
        <v>641</v>
      </c>
      <c r="H46" s="196" t="s">
        <v>660</v>
      </c>
      <c r="I46" s="196" t="s">
        <v>636</v>
      </c>
      <c r="J46" s="196" t="s">
        <v>638</v>
      </c>
      <c r="K46" s="196" t="s">
        <v>646</v>
      </c>
      <c r="L46" s="196"/>
      <c r="M46" s="196"/>
      <c r="N46" s="191" t="s">
        <v>677</v>
      </c>
      <c r="O46" s="220" t="s">
        <v>708</v>
      </c>
      <c r="P46" s="225" t="s">
        <v>725</v>
      </c>
      <c r="Q46" s="192">
        <v>0</v>
      </c>
      <c r="R46" s="190">
        <v>1</v>
      </c>
      <c r="S46" s="190">
        <v>3</v>
      </c>
      <c r="T46" s="190">
        <v>3</v>
      </c>
      <c r="U46" s="193">
        <v>2</v>
      </c>
      <c r="V46" s="192">
        <v>0</v>
      </c>
      <c r="W46" s="190">
        <v>3</v>
      </c>
      <c r="X46" s="193">
        <v>2</v>
      </c>
      <c r="Y46" s="194">
        <v>2</v>
      </c>
      <c r="Z46" s="194"/>
      <c r="AA46" s="227" t="s">
        <v>697</v>
      </c>
      <c r="AB46" s="196" t="s">
        <v>697</v>
      </c>
      <c r="AC46" s="228" t="s">
        <v>697</v>
      </c>
      <c r="AD46" s="216"/>
      <c r="AE46" s="201"/>
      <c r="AF46" s="201"/>
      <c r="AG46" s="201"/>
      <c r="AH46" s="201"/>
      <c r="AI46" s="201"/>
      <c r="AJ46" s="201"/>
      <c r="AK46" s="193"/>
      <c r="AL46" s="192"/>
      <c r="AM46" s="190"/>
      <c r="AN46" s="190"/>
      <c r="AO46" s="193"/>
      <c r="AP46" s="229" t="s">
        <v>742</v>
      </c>
      <c r="AQ46" s="215" t="s">
        <v>744</v>
      </c>
    </row>
    <row r="47" spans="1:43" x14ac:dyDescent="0.25">
      <c r="A47" s="50" t="s">
        <v>600</v>
      </c>
      <c r="B47" s="50" t="s">
        <v>485</v>
      </c>
      <c r="C47" s="155" t="s">
        <v>484</v>
      </c>
      <c r="D47" s="195">
        <v>1</v>
      </c>
      <c r="E47" s="196" t="s">
        <v>634</v>
      </c>
      <c r="F47" s="190" t="s">
        <v>635</v>
      </c>
      <c r="G47" s="196" t="s">
        <v>639</v>
      </c>
      <c r="H47" s="190" t="s">
        <v>644</v>
      </c>
      <c r="I47" s="190" t="s">
        <v>636</v>
      </c>
      <c r="J47" s="190" t="s">
        <v>640</v>
      </c>
      <c r="K47" s="196" t="s">
        <v>646</v>
      </c>
      <c r="L47" s="196"/>
      <c r="M47" s="196"/>
      <c r="N47" s="191" t="s">
        <v>673</v>
      </c>
      <c r="O47" s="220" t="s">
        <v>722</v>
      </c>
      <c r="P47" s="225" t="s">
        <v>725</v>
      </c>
      <c r="Q47" s="192">
        <v>0</v>
      </c>
      <c r="R47" s="190">
        <v>2</v>
      </c>
      <c r="S47" s="190">
        <v>3</v>
      </c>
      <c r="T47" s="190">
        <v>3</v>
      </c>
      <c r="U47" s="193">
        <v>2</v>
      </c>
      <c r="V47" s="192">
        <v>0</v>
      </c>
      <c r="W47" s="190">
        <v>2</v>
      </c>
      <c r="X47" s="193">
        <v>3</v>
      </c>
      <c r="Y47" s="190">
        <v>3</v>
      </c>
      <c r="Z47" s="190">
        <v>2</v>
      </c>
      <c r="AA47" s="227" t="s">
        <v>697</v>
      </c>
      <c r="AB47" s="196" t="s">
        <v>706</v>
      </c>
      <c r="AC47" s="228" t="s">
        <v>697</v>
      </c>
      <c r="AD47" s="192"/>
      <c r="AE47" s="201"/>
      <c r="AF47" s="201"/>
      <c r="AG47" s="201"/>
      <c r="AH47" s="190"/>
      <c r="AI47" s="190"/>
      <c r="AJ47" s="190"/>
      <c r="AK47" s="193"/>
      <c r="AL47" s="192"/>
      <c r="AM47" s="190"/>
      <c r="AN47" s="190"/>
      <c r="AO47" s="193"/>
      <c r="AP47" s="229" t="s">
        <v>789</v>
      </c>
      <c r="AQ47" s="215" t="s">
        <v>788</v>
      </c>
    </row>
    <row r="48" spans="1:43" x14ac:dyDescent="0.25">
      <c r="A48" s="50" t="s">
        <v>602</v>
      </c>
      <c r="B48" s="50" t="s">
        <v>482</v>
      </c>
      <c r="C48" s="155" t="s">
        <v>675</v>
      </c>
      <c r="D48" s="195">
        <v>1</v>
      </c>
      <c r="E48" s="196" t="s">
        <v>634</v>
      </c>
      <c r="F48" s="196" t="s">
        <v>642</v>
      </c>
      <c r="G48" s="196" t="s">
        <v>641</v>
      </c>
      <c r="H48" s="196" t="s">
        <v>639</v>
      </c>
      <c r="I48" s="196" t="s">
        <v>636</v>
      </c>
      <c r="J48" s="196" t="s">
        <v>638</v>
      </c>
      <c r="K48" s="196" t="s">
        <v>646</v>
      </c>
      <c r="L48" s="196"/>
      <c r="M48" s="196"/>
      <c r="N48" s="191" t="s">
        <v>677</v>
      </c>
      <c r="O48" s="220" t="s">
        <v>708</v>
      </c>
      <c r="P48" s="225" t="s">
        <v>725</v>
      </c>
      <c r="Q48" s="192">
        <v>2</v>
      </c>
      <c r="R48" s="190">
        <v>3</v>
      </c>
      <c r="S48" s="190">
        <v>3</v>
      </c>
      <c r="T48" s="190">
        <v>2</v>
      </c>
      <c r="U48" s="193">
        <v>0</v>
      </c>
      <c r="V48" s="192">
        <v>0</v>
      </c>
      <c r="W48" s="190">
        <v>3</v>
      </c>
      <c r="X48" s="193">
        <v>2</v>
      </c>
      <c r="Y48" s="194">
        <v>2</v>
      </c>
      <c r="Z48" s="194"/>
      <c r="AA48" s="227" t="s">
        <v>697</v>
      </c>
      <c r="AB48" s="196" t="s">
        <v>697</v>
      </c>
      <c r="AC48" s="228" t="s">
        <v>697</v>
      </c>
      <c r="AD48" s="216"/>
      <c r="AE48" s="201"/>
      <c r="AF48" s="201"/>
      <c r="AG48" s="201"/>
      <c r="AH48" s="201"/>
      <c r="AI48" s="201"/>
      <c r="AJ48" s="201"/>
      <c r="AK48" s="193"/>
      <c r="AL48" s="192"/>
      <c r="AM48" s="190"/>
      <c r="AN48" s="190"/>
      <c r="AO48" s="193"/>
      <c r="AP48" s="229" t="s">
        <v>742</v>
      </c>
      <c r="AQ48" s="215" t="s">
        <v>743</v>
      </c>
    </row>
    <row r="49" spans="1:43" x14ac:dyDescent="0.25">
      <c r="A49" s="50" t="s">
        <v>606</v>
      </c>
      <c r="B49" s="50" t="s">
        <v>68</v>
      </c>
      <c r="C49" s="155" t="s">
        <v>713</v>
      </c>
      <c r="D49" s="195">
        <v>1</v>
      </c>
      <c r="E49" s="196" t="s">
        <v>634</v>
      </c>
      <c r="F49" s="196" t="s">
        <v>642</v>
      </c>
      <c r="G49" s="190" t="s">
        <v>641</v>
      </c>
      <c r="H49" s="196" t="s">
        <v>660</v>
      </c>
      <c r="I49" s="196" t="s">
        <v>636</v>
      </c>
      <c r="J49" s="196" t="s">
        <v>638</v>
      </c>
      <c r="K49" s="190" t="s">
        <v>714</v>
      </c>
      <c r="L49" s="190"/>
      <c r="M49" s="190"/>
      <c r="N49" s="198" t="s">
        <v>673</v>
      </c>
      <c r="O49" s="220" t="s">
        <v>715</v>
      </c>
      <c r="P49" s="225" t="s">
        <v>725</v>
      </c>
      <c r="Q49" s="192">
        <v>0</v>
      </c>
      <c r="R49" s="190">
        <v>1</v>
      </c>
      <c r="S49" s="190">
        <v>2</v>
      </c>
      <c r="T49" s="190">
        <v>3</v>
      </c>
      <c r="U49" s="193">
        <v>3</v>
      </c>
      <c r="V49" s="192">
        <v>1</v>
      </c>
      <c r="W49" s="190">
        <v>3</v>
      </c>
      <c r="X49" s="193">
        <v>3</v>
      </c>
      <c r="Y49" s="194">
        <v>2</v>
      </c>
      <c r="Z49" s="194"/>
      <c r="AA49" s="192" t="s">
        <v>697</v>
      </c>
      <c r="AB49" s="190" t="s">
        <v>697</v>
      </c>
      <c r="AC49" s="193" t="s">
        <v>697</v>
      </c>
      <c r="AD49" s="216"/>
      <c r="AE49" s="201"/>
      <c r="AF49" s="201"/>
      <c r="AG49" s="201"/>
      <c r="AH49" s="201"/>
      <c r="AI49" s="201"/>
      <c r="AJ49" s="201"/>
      <c r="AK49" s="193"/>
      <c r="AL49" s="192"/>
      <c r="AM49" s="190"/>
      <c r="AN49" s="190"/>
      <c r="AO49" s="193"/>
      <c r="AP49" s="229" t="s">
        <v>742</v>
      </c>
      <c r="AQ49" s="215" t="s">
        <v>717</v>
      </c>
    </row>
    <row r="50" spans="1:43" x14ac:dyDescent="0.25">
      <c r="A50" s="50" t="s">
        <v>518</v>
      </c>
      <c r="B50" s="50" t="s">
        <v>20</v>
      </c>
      <c r="C50" s="155" t="s">
        <v>280</v>
      </c>
      <c r="D50" s="195">
        <v>1</v>
      </c>
      <c r="E50" s="196" t="s">
        <v>634</v>
      </c>
      <c r="F50" s="196" t="s">
        <v>642</v>
      </c>
      <c r="G50" s="196" t="s">
        <v>639</v>
      </c>
      <c r="H50" s="196" t="s">
        <v>661</v>
      </c>
      <c r="I50" s="196" t="s">
        <v>636</v>
      </c>
      <c r="J50" s="196" t="s">
        <v>640</v>
      </c>
      <c r="K50" s="196" t="s">
        <v>646</v>
      </c>
      <c r="L50" s="196"/>
      <c r="M50" s="196"/>
      <c r="N50" s="191" t="s">
        <v>674</v>
      </c>
      <c r="O50" s="220" t="s">
        <v>695</v>
      </c>
      <c r="P50" s="225" t="s">
        <v>725</v>
      </c>
      <c r="Q50" s="192">
        <v>1</v>
      </c>
      <c r="R50" s="190">
        <v>3</v>
      </c>
      <c r="S50" s="190">
        <v>3</v>
      </c>
      <c r="T50" s="190">
        <v>2</v>
      </c>
      <c r="U50" s="193">
        <v>1</v>
      </c>
      <c r="V50" s="192">
        <v>2</v>
      </c>
      <c r="W50" s="190">
        <v>3</v>
      </c>
      <c r="X50" s="193">
        <v>1</v>
      </c>
      <c r="Y50" s="194">
        <v>2</v>
      </c>
      <c r="Z50" s="194"/>
      <c r="AA50" s="227" t="s">
        <v>697</v>
      </c>
      <c r="AB50" s="196" t="s">
        <v>706</v>
      </c>
      <c r="AC50" s="193"/>
      <c r="AD50" s="192"/>
      <c r="AE50" s="201"/>
      <c r="AF50" s="201"/>
      <c r="AG50" s="201"/>
      <c r="AH50" s="201"/>
      <c r="AI50" s="201"/>
      <c r="AJ50" s="201"/>
      <c r="AK50" s="193"/>
      <c r="AL50" s="192"/>
      <c r="AM50" s="190"/>
      <c r="AN50" s="190"/>
      <c r="AO50" s="193"/>
      <c r="AP50" s="229" t="s">
        <v>740</v>
      </c>
      <c r="AQ50" s="215" t="s">
        <v>741</v>
      </c>
    </row>
    <row r="51" spans="1:43" x14ac:dyDescent="0.25">
      <c r="A51" s="50" t="s">
        <v>530</v>
      </c>
      <c r="B51" s="50" t="s">
        <v>491</v>
      </c>
      <c r="C51" s="155" t="s">
        <v>439</v>
      </c>
      <c r="D51" s="195">
        <v>1</v>
      </c>
      <c r="E51" s="196" t="s">
        <v>634</v>
      </c>
      <c r="F51" s="190" t="s">
        <v>642</v>
      </c>
      <c r="G51" s="196" t="s">
        <v>641</v>
      </c>
      <c r="H51" s="190" t="s">
        <v>661</v>
      </c>
      <c r="I51" s="190" t="s">
        <v>636</v>
      </c>
      <c r="J51" s="190" t="s">
        <v>638</v>
      </c>
      <c r="K51" s="196" t="s">
        <v>646</v>
      </c>
      <c r="L51" s="196"/>
      <c r="M51" s="196"/>
      <c r="N51" s="191" t="s">
        <v>665</v>
      </c>
      <c r="O51" s="220" t="s">
        <v>715</v>
      </c>
      <c r="P51" s="225" t="s">
        <v>643</v>
      </c>
      <c r="Q51" s="192">
        <v>2</v>
      </c>
      <c r="R51" s="190">
        <v>3</v>
      </c>
      <c r="S51" s="190">
        <v>3</v>
      </c>
      <c r="T51" s="190">
        <v>2</v>
      </c>
      <c r="U51" s="193">
        <v>1</v>
      </c>
      <c r="V51" s="192">
        <v>0</v>
      </c>
      <c r="W51" s="190">
        <v>2</v>
      </c>
      <c r="X51" s="193">
        <v>3</v>
      </c>
      <c r="Y51" s="194">
        <v>3</v>
      </c>
      <c r="Z51" s="194">
        <v>3</v>
      </c>
      <c r="AA51" s="227" t="s">
        <v>697</v>
      </c>
      <c r="AB51" s="196" t="s">
        <v>697</v>
      </c>
      <c r="AC51" s="228" t="s">
        <v>629</v>
      </c>
      <c r="AD51" s="192"/>
      <c r="AE51" s="201"/>
      <c r="AF51" s="201"/>
      <c r="AG51" s="201"/>
      <c r="AH51" s="201"/>
      <c r="AI51" s="201"/>
      <c r="AJ51" s="201"/>
      <c r="AK51" s="213"/>
      <c r="AL51" s="192"/>
      <c r="AM51" s="190"/>
      <c r="AN51" s="190"/>
      <c r="AO51" s="193"/>
      <c r="AP51" s="229" t="s">
        <v>761</v>
      </c>
      <c r="AQ51" s="215" t="s">
        <v>762</v>
      </c>
    </row>
    <row r="52" spans="1:43" x14ac:dyDescent="0.25">
      <c r="A52" s="50" t="s">
        <v>533</v>
      </c>
      <c r="B52" s="50" t="s">
        <v>25</v>
      </c>
      <c r="C52" s="155" t="s">
        <v>287</v>
      </c>
      <c r="D52" s="195">
        <v>1</v>
      </c>
      <c r="E52" s="196" t="s">
        <v>634</v>
      </c>
      <c r="F52" s="196" t="s">
        <v>635</v>
      </c>
      <c r="G52" s="196" t="s">
        <v>638</v>
      </c>
      <c r="H52" s="196" t="s">
        <v>661</v>
      </c>
      <c r="I52" s="196" t="s">
        <v>636</v>
      </c>
      <c r="J52" s="196" t="s">
        <v>640</v>
      </c>
      <c r="K52" s="196" t="s">
        <v>639</v>
      </c>
      <c r="L52" s="196"/>
      <c r="M52" s="196"/>
      <c r="N52" s="191" t="s">
        <v>672</v>
      </c>
      <c r="O52" s="220" t="s">
        <v>715</v>
      </c>
      <c r="P52" s="225" t="s">
        <v>725</v>
      </c>
      <c r="Q52" s="192">
        <v>2</v>
      </c>
      <c r="R52" s="190">
        <v>2</v>
      </c>
      <c r="S52" s="190">
        <v>3</v>
      </c>
      <c r="T52" s="190">
        <v>2</v>
      </c>
      <c r="U52" s="193">
        <v>2</v>
      </c>
      <c r="V52" s="192">
        <v>1</v>
      </c>
      <c r="W52" s="190">
        <v>3</v>
      </c>
      <c r="X52" s="193">
        <v>2</v>
      </c>
      <c r="Y52" s="194">
        <v>3</v>
      </c>
      <c r="Z52" s="194"/>
      <c r="AA52" s="227" t="s">
        <v>629</v>
      </c>
      <c r="AB52" s="196" t="s">
        <v>629</v>
      </c>
      <c r="AC52" s="193"/>
      <c r="AD52" s="216"/>
      <c r="AE52" s="201"/>
      <c r="AF52" s="201"/>
      <c r="AG52" s="201"/>
      <c r="AH52" s="190"/>
      <c r="AI52" s="190"/>
      <c r="AJ52" s="190"/>
      <c r="AK52" s="193"/>
      <c r="AL52" s="192"/>
      <c r="AM52" s="190"/>
      <c r="AN52" s="190"/>
      <c r="AO52" s="193"/>
      <c r="AP52" s="181"/>
      <c r="AQ52" s="215" t="s">
        <v>737</v>
      </c>
    </row>
    <row r="53" spans="1:43" x14ac:dyDescent="0.25">
      <c r="A53" s="50" t="s">
        <v>542</v>
      </c>
      <c r="B53" s="50" t="s">
        <v>461</v>
      </c>
      <c r="C53" s="155" t="s">
        <v>462</v>
      </c>
      <c r="D53" s="195">
        <v>1</v>
      </c>
      <c r="E53" s="196" t="s">
        <v>634</v>
      </c>
      <c r="F53" s="190" t="s">
        <v>642</v>
      </c>
      <c r="G53" s="196" t="s">
        <v>641</v>
      </c>
      <c r="H53" s="190" t="s">
        <v>644</v>
      </c>
      <c r="I53" s="190" t="s">
        <v>636</v>
      </c>
      <c r="J53" s="190" t="s">
        <v>640</v>
      </c>
      <c r="K53" s="196" t="s">
        <v>646</v>
      </c>
      <c r="L53" s="196"/>
      <c r="M53" s="196"/>
      <c r="N53" s="191" t="s">
        <v>673</v>
      </c>
      <c r="O53" s="220" t="s">
        <v>715</v>
      </c>
      <c r="P53" s="225" t="s">
        <v>725</v>
      </c>
      <c r="Q53" s="192">
        <v>1</v>
      </c>
      <c r="R53" s="190">
        <v>2</v>
      </c>
      <c r="S53" s="190">
        <v>3</v>
      </c>
      <c r="T53" s="190">
        <v>3</v>
      </c>
      <c r="U53" s="193">
        <v>2</v>
      </c>
      <c r="V53" s="192">
        <v>0</v>
      </c>
      <c r="W53" s="190">
        <v>3</v>
      </c>
      <c r="X53" s="193">
        <v>2</v>
      </c>
      <c r="Y53" s="194">
        <v>3</v>
      </c>
      <c r="Z53" s="194"/>
      <c r="AA53" s="227" t="s">
        <v>697</v>
      </c>
      <c r="AB53" s="196" t="s">
        <v>697</v>
      </c>
      <c r="AC53" s="228" t="s">
        <v>629</v>
      </c>
      <c r="AD53" s="216"/>
      <c r="AE53" s="201"/>
      <c r="AF53" s="201"/>
      <c r="AG53" s="201"/>
      <c r="AH53" s="201"/>
      <c r="AI53" s="190"/>
      <c r="AJ53" s="190"/>
      <c r="AK53" s="193"/>
      <c r="AL53" s="227" t="s">
        <v>626</v>
      </c>
      <c r="AM53" s="190"/>
      <c r="AN53" s="190"/>
      <c r="AO53" s="193"/>
      <c r="AP53" s="229" t="s">
        <v>758</v>
      </c>
      <c r="AQ53" s="215" t="s">
        <v>759</v>
      </c>
    </row>
    <row r="54" spans="1:43" x14ac:dyDescent="0.25">
      <c r="A54" s="107" t="s">
        <v>574</v>
      </c>
      <c r="B54" s="107" t="s">
        <v>475</v>
      </c>
      <c r="C54" s="165" t="s">
        <v>476</v>
      </c>
      <c r="D54" s="189">
        <v>1</v>
      </c>
      <c r="E54" s="196" t="s">
        <v>634</v>
      </c>
      <c r="F54" s="190" t="s">
        <v>635</v>
      </c>
      <c r="G54" s="196" t="s">
        <v>639</v>
      </c>
      <c r="H54" s="190" t="s">
        <v>639</v>
      </c>
      <c r="I54" s="190" t="s">
        <v>636</v>
      </c>
      <c r="J54" s="190" t="s">
        <v>640</v>
      </c>
      <c r="K54" s="196" t="s">
        <v>777</v>
      </c>
      <c r="L54" s="196"/>
      <c r="M54" s="196"/>
      <c r="N54" s="191" t="s">
        <v>673</v>
      </c>
      <c r="O54" s="220" t="s">
        <v>722</v>
      </c>
      <c r="P54" s="225" t="s">
        <v>643</v>
      </c>
      <c r="Q54" s="192">
        <v>0</v>
      </c>
      <c r="R54" s="190">
        <v>2</v>
      </c>
      <c r="S54" s="190">
        <v>3</v>
      </c>
      <c r="T54" s="190">
        <v>2</v>
      </c>
      <c r="U54" s="193">
        <v>1</v>
      </c>
      <c r="V54" s="192">
        <v>0</v>
      </c>
      <c r="W54" s="190">
        <v>2</v>
      </c>
      <c r="X54" s="193">
        <v>2</v>
      </c>
      <c r="Y54" s="194">
        <v>2</v>
      </c>
      <c r="Z54" s="194">
        <v>2</v>
      </c>
      <c r="AA54" s="227" t="s">
        <v>629</v>
      </c>
      <c r="AB54" s="196" t="s">
        <v>629</v>
      </c>
      <c r="AC54" s="228" t="s">
        <v>697</v>
      </c>
      <c r="AD54" s="192"/>
      <c r="AE54" s="201"/>
      <c r="AF54" s="201"/>
      <c r="AG54" s="201"/>
      <c r="AH54" s="201"/>
      <c r="AI54" s="201"/>
      <c r="AJ54" s="201"/>
      <c r="AK54" s="193"/>
      <c r="AL54" s="192"/>
      <c r="AM54" s="190"/>
      <c r="AN54" s="190"/>
      <c r="AO54" s="193"/>
      <c r="AP54" s="229" t="s">
        <v>749</v>
      </c>
      <c r="AQ54" s="215" t="s">
        <v>776</v>
      </c>
    </row>
    <row r="55" spans="1:43" x14ac:dyDescent="0.25">
      <c r="A55" s="50" t="s">
        <v>575</v>
      </c>
      <c r="B55" s="50" t="s">
        <v>82</v>
      </c>
      <c r="C55" s="155" t="s">
        <v>315</v>
      </c>
      <c r="D55" s="195">
        <v>1</v>
      </c>
      <c r="E55" s="196" t="s">
        <v>634</v>
      </c>
      <c r="F55" s="196" t="s">
        <v>642</v>
      </c>
      <c r="G55" s="196" t="s">
        <v>641</v>
      </c>
      <c r="H55" s="196" t="s">
        <v>661</v>
      </c>
      <c r="I55" s="196" t="s">
        <v>636</v>
      </c>
      <c r="J55" s="196" t="s">
        <v>640</v>
      </c>
      <c r="K55" s="196" t="s">
        <v>646</v>
      </c>
      <c r="L55" s="196"/>
      <c r="M55" s="196"/>
      <c r="N55" s="198" t="s">
        <v>673</v>
      </c>
      <c r="O55" s="220" t="s">
        <v>695</v>
      </c>
      <c r="P55" s="225" t="s">
        <v>725</v>
      </c>
      <c r="Q55" s="192">
        <v>1</v>
      </c>
      <c r="R55" s="190">
        <v>2</v>
      </c>
      <c r="S55" s="190">
        <v>3</v>
      </c>
      <c r="T55" s="190">
        <v>2</v>
      </c>
      <c r="U55" s="193">
        <v>1</v>
      </c>
      <c r="V55" s="192">
        <v>1</v>
      </c>
      <c r="W55" s="190">
        <v>3</v>
      </c>
      <c r="X55" s="193">
        <v>1</v>
      </c>
      <c r="Y55" s="194">
        <v>2</v>
      </c>
      <c r="Z55" s="194"/>
      <c r="AA55" s="227" t="s">
        <v>697</v>
      </c>
      <c r="AB55" s="196" t="s">
        <v>697</v>
      </c>
      <c r="AC55" s="228" t="s">
        <v>697</v>
      </c>
      <c r="AD55" s="192"/>
      <c r="AE55" s="201"/>
      <c r="AF55" s="201"/>
      <c r="AG55" s="201"/>
      <c r="AH55" s="201"/>
      <c r="AI55" s="201"/>
      <c r="AJ55" s="201"/>
      <c r="AK55" s="193"/>
      <c r="AL55" s="192"/>
      <c r="AM55" s="190"/>
      <c r="AN55" s="190"/>
      <c r="AO55" s="193"/>
      <c r="AP55" s="229" t="s">
        <v>747</v>
      </c>
      <c r="AQ55" s="174"/>
    </row>
    <row r="56" spans="1:43" x14ac:dyDescent="0.25">
      <c r="A56" s="41" t="s">
        <v>122</v>
      </c>
      <c r="B56" s="41" t="s">
        <v>79</v>
      </c>
      <c r="C56" s="159" t="s">
        <v>268</v>
      </c>
      <c r="D56" s="200">
        <v>2</v>
      </c>
      <c r="E56" s="196" t="s">
        <v>634</v>
      </c>
      <c r="F56" s="196" t="s">
        <v>635</v>
      </c>
      <c r="G56" s="196" t="s">
        <v>641</v>
      </c>
      <c r="H56" s="196" t="s">
        <v>661</v>
      </c>
      <c r="I56" s="196"/>
      <c r="J56" s="196"/>
      <c r="K56" s="196" t="s">
        <v>646</v>
      </c>
      <c r="L56" s="196" t="s">
        <v>644</v>
      </c>
      <c r="M56" s="196" t="s">
        <v>626</v>
      </c>
      <c r="N56" s="191" t="s">
        <v>663</v>
      </c>
      <c r="O56" s="220" t="s">
        <v>695</v>
      </c>
      <c r="P56" s="224" t="s">
        <v>725</v>
      </c>
      <c r="Q56" s="192">
        <v>0</v>
      </c>
      <c r="R56" s="190">
        <v>1</v>
      </c>
      <c r="S56" s="190">
        <v>3</v>
      </c>
      <c r="T56" s="190">
        <v>2</v>
      </c>
      <c r="U56" s="193">
        <v>0</v>
      </c>
      <c r="V56" s="192">
        <v>1</v>
      </c>
      <c r="W56" s="190">
        <v>3</v>
      </c>
      <c r="X56" s="193">
        <v>2</v>
      </c>
      <c r="Y56" s="194">
        <v>2</v>
      </c>
      <c r="Z56" s="194">
        <v>3</v>
      </c>
      <c r="AA56" s="192" t="s">
        <v>629</v>
      </c>
      <c r="AB56" s="190" t="s">
        <v>629</v>
      </c>
      <c r="AC56" s="193" t="s">
        <v>629</v>
      </c>
      <c r="AD56" s="192"/>
      <c r="AE56" s="190"/>
      <c r="AF56" s="190"/>
      <c r="AG56" s="201"/>
      <c r="AH56" s="201"/>
      <c r="AI56" s="201"/>
      <c r="AJ56" s="201"/>
      <c r="AK56" s="193"/>
      <c r="AL56" s="192" t="s">
        <v>626</v>
      </c>
      <c r="AM56" s="190" t="s">
        <v>626</v>
      </c>
      <c r="AN56" s="190"/>
      <c r="AO56" s="193"/>
      <c r="AP56" s="181" t="s">
        <v>913</v>
      </c>
      <c r="AQ56" s="238" t="s">
        <v>912</v>
      </c>
    </row>
    <row r="57" spans="1:43" x14ac:dyDescent="0.25">
      <c r="A57" s="41" t="s">
        <v>493</v>
      </c>
      <c r="B57" s="41" t="s">
        <v>494</v>
      </c>
      <c r="C57" s="159" t="s">
        <v>495</v>
      </c>
      <c r="D57" s="200">
        <v>2</v>
      </c>
      <c r="E57" s="196" t="s">
        <v>634</v>
      </c>
      <c r="F57" s="196" t="s">
        <v>914</v>
      </c>
      <c r="G57" s="196" t="s">
        <v>641</v>
      </c>
      <c r="H57" s="196" t="s">
        <v>660</v>
      </c>
      <c r="I57" s="196"/>
      <c r="J57" s="196"/>
      <c r="K57" s="196" t="s">
        <v>646</v>
      </c>
      <c r="L57" s="196" t="s">
        <v>644</v>
      </c>
      <c r="M57" s="196" t="s">
        <v>626</v>
      </c>
      <c r="N57" s="191" t="s">
        <v>673</v>
      </c>
      <c r="O57" s="219" t="s">
        <v>695</v>
      </c>
      <c r="P57" s="224" t="s">
        <v>725</v>
      </c>
      <c r="Q57" s="192">
        <v>0</v>
      </c>
      <c r="R57" s="190">
        <v>1</v>
      </c>
      <c r="S57" s="190">
        <v>3</v>
      </c>
      <c r="T57" s="190">
        <v>2</v>
      </c>
      <c r="U57" s="193">
        <v>1</v>
      </c>
      <c r="V57" s="192">
        <v>2</v>
      </c>
      <c r="W57" s="190">
        <v>3</v>
      </c>
      <c r="X57" s="193">
        <v>2</v>
      </c>
      <c r="Y57" s="194">
        <v>2</v>
      </c>
      <c r="Z57" s="194">
        <v>3</v>
      </c>
      <c r="AA57" s="192" t="s">
        <v>629</v>
      </c>
      <c r="AB57" s="190" t="s">
        <v>629</v>
      </c>
      <c r="AC57" s="193" t="s">
        <v>629</v>
      </c>
      <c r="AD57" s="192"/>
      <c r="AE57" s="190"/>
      <c r="AF57" s="190"/>
      <c r="AG57" s="201"/>
      <c r="AH57" s="201"/>
      <c r="AI57" s="201"/>
      <c r="AJ57" s="201"/>
      <c r="AK57" s="193"/>
      <c r="AL57" s="192" t="s">
        <v>626</v>
      </c>
      <c r="AM57" s="190" t="s">
        <v>626</v>
      </c>
      <c r="AN57" s="190"/>
      <c r="AO57" s="193"/>
      <c r="AP57" s="181" t="s">
        <v>921</v>
      </c>
      <c r="AQ57" s="238" t="s">
        <v>916</v>
      </c>
    </row>
    <row r="58" spans="1:43" x14ac:dyDescent="0.25">
      <c r="A58" s="110" t="s">
        <v>565</v>
      </c>
      <c r="B58" s="110" t="s">
        <v>443</v>
      </c>
      <c r="C58" s="159" t="s">
        <v>444</v>
      </c>
      <c r="D58" s="200">
        <v>2</v>
      </c>
      <c r="E58" s="190"/>
      <c r="F58" s="190"/>
      <c r="G58" s="190"/>
      <c r="H58" s="190"/>
      <c r="I58" s="190"/>
      <c r="J58" s="190"/>
      <c r="K58" s="190"/>
      <c r="L58" s="190"/>
      <c r="M58" s="190"/>
      <c r="N58" s="191"/>
      <c r="O58" s="219"/>
      <c r="P58" s="224"/>
      <c r="Q58" s="192"/>
      <c r="R58" s="190"/>
      <c r="S58" s="190"/>
      <c r="T58" s="190"/>
      <c r="U58" s="193"/>
      <c r="V58" s="192"/>
      <c r="W58" s="190"/>
      <c r="X58" s="193"/>
      <c r="Y58" s="194"/>
      <c r="Z58" s="194"/>
      <c r="AA58" s="192"/>
      <c r="AB58" s="190"/>
      <c r="AC58" s="193"/>
      <c r="AD58" s="192"/>
      <c r="AE58" s="190"/>
      <c r="AF58" s="190"/>
      <c r="AG58" s="190"/>
      <c r="AH58" s="190"/>
      <c r="AI58" s="190"/>
      <c r="AJ58" s="190"/>
      <c r="AK58" s="193"/>
      <c r="AL58" s="192"/>
      <c r="AM58" s="190"/>
      <c r="AN58" s="190"/>
      <c r="AO58" s="193"/>
      <c r="AP58" s="181"/>
      <c r="AQ58" s="174"/>
    </row>
    <row r="59" spans="1:43" x14ac:dyDescent="0.25">
      <c r="A59" s="41" t="s">
        <v>505</v>
      </c>
      <c r="B59" s="41" t="s">
        <v>10</v>
      </c>
      <c r="C59" s="159" t="s">
        <v>272</v>
      </c>
      <c r="D59" s="200">
        <v>2</v>
      </c>
      <c r="E59" s="196" t="s">
        <v>634</v>
      </c>
      <c r="F59" s="196" t="s">
        <v>642</v>
      </c>
      <c r="G59" s="196" t="s">
        <v>641</v>
      </c>
      <c r="H59" s="196" t="s">
        <v>639</v>
      </c>
      <c r="I59" s="190"/>
      <c r="J59" s="190"/>
      <c r="K59" s="196" t="s">
        <v>646</v>
      </c>
      <c r="L59" s="196" t="s">
        <v>644</v>
      </c>
      <c r="M59" s="196"/>
      <c r="N59" s="198" t="s">
        <v>678</v>
      </c>
      <c r="O59" s="220" t="s">
        <v>721</v>
      </c>
      <c r="P59" s="225" t="s">
        <v>643</v>
      </c>
      <c r="Q59" s="192">
        <v>0</v>
      </c>
      <c r="R59" s="190">
        <v>2</v>
      </c>
      <c r="S59" s="190">
        <v>3</v>
      </c>
      <c r="T59" s="190">
        <v>2</v>
      </c>
      <c r="U59" s="193">
        <v>0</v>
      </c>
      <c r="V59" s="192">
        <v>1</v>
      </c>
      <c r="W59" s="190">
        <v>3</v>
      </c>
      <c r="X59" s="193">
        <v>1</v>
      </c>
      <c r="Y59" s="194">
        <v>2</v>
      </c>
      <c r="Z59" s="194">
        <v>3</v>
      </c>
      <c r="AA59" s="227" t="s">
        <v>697</v>
      </c>
      <c r="AB59" s="196" t="s">
        <v>629</v>
      </c>
      <c r="AC59" s="228" t="s">
        <v>629</v>
      </c>
      <c r="AD59" s="192"/>
      <c r="AE59" s="201"/>
      <c r="AF59" s="201"/>
      <c r="AG59" s="201"/>
      <c r="AH59" s="190"/>
      <c r="AI59" s="190"/>
      <c r="AJ59" s="190"/>
      <c r="AK59" s="193"/>
      <c r="AL59" s="227" t="s">
        <v>626</v>
      </c>
      <c r="AM59" s="196" t="s">
        <v>626</v>
      </c>
      <c r="AN59" s="190"/>
      <c r="AO59" s="228" t="s">
        <v>626</v>
      </c>
      <c r="AP59" s="229" t="s">
        <v>745</v>
      </c>
      <c r="AQ59" s="215" t="s">
        <v>795</v>
      </c>
    </row>
    <row r="60" spans="1:43" x14ac:dyDescent="0.25">
      <c r="A60" s="41" t="s">
        <v>572</v>
      </c>
      <c r="B60" s="41" t="s">
        <v>362</v>
      </c>
      <c r="C60" s="159" t="s">
        <v>363</v>
      </c>
      <c r="D60" s="200">
        <v>2</v>
      </c>
      <c r="E60" s="196" t="s">
        <v>637</v>
      </c>
      <c r="F60" s="196" t="s">
        <v>642</v>
      </c>
      <c r="G60" s="190"/>
      <c r="H60" s="196" t="s">
        <v>644</v>
      </c>
      <c r="I60" s="190"/>
      <c r="J60" s="190"/>
      <c r="K60" s="196" t="s">
        <v>646</v>
      </c>
      <c r="L60" s="196" t="s">
        <v>644</v>
      </c>
      <c r="M60" s="196"/>
      <c r="N60" s="198" t="s">
        <v>663</v>
      </c>
      <c r="O60" s="220" t="s">
        <v>695</v>
      </c>
      <c r="P60" s="225" t="s">
        <v>725</v>
      </c>
      <c r="Q60" s="192">
        <v>0</v>
      </c>
      <c r="R60" s="190">
        <v>1</v>
      </c>
      <c r="S60" s="190">
        <v>3</v>
      </c>
      <c r="T60" s="190">
        <v>3</v>
      </c>
      <c r="U60" s="193">
        <v>2</v>
      </c>
      <c r="V60" s="192">
        <v>0</v>
      </c>
      <c r="W60" s="190">
        <v>3</v>
      </c>
      <c r="X60" s="193">
        <v>1</v>
      </c>
      <c r="Y60" s="194">
        <v>0</v>
      </c>
      <c r="Z60" s="194">
        <v>0</v>
      </c>
      <c r="AA60" s="227" t="s">
        <v>706</v>
      </c>
      <c r="AB60" s="196" t="s">
        <v>706</v>
      </c>
      <c r="AC60" s="228" t="s">
        <v>697</v>
      </c>
      <c r="AD60" s="192"/>
      <c r="AE60" s="190"/>
      <c r="AF60" s="190"/>
      <c r="AG60" s="201"/>
      <c r="AH60" s="201"/>
      <c r="AI60" s="201"/>
      <c r="AJ60" s="201"/>
      <c r="AK60" s="193"/>
      <c r="AL60" s="227" t="s">
        <v>626</v>
      </c>
      <c r="AM60" s="196" t="s">
        <v>626</v>
      </c>
      <c r="AN60" s="190"/>
      <c r="AO60" s="228" t="s">
        <v>626</v>
      </c>
      <c r="AP60" s="229" t="s">
        <v>749</v>
      </c>
      <c r="AQ60" s="215" t="s">
        <v>798</v>
      </c>
    </row>
    <row r="61" spans="1:43" x14ac:dyDescent="0.25">
      <c r="A61" s="41" t="s">
        <v>611</v>
      </c>
      <c r="B61" s="41" t="s">
        <v>500</v>
      </c>
      <c r="C61" s="159" t="s">
        <v>501</v>
      </c>
      <c r="D61" s="200">
        <v>2</v>
      </c>
      <c r="E61" s="196" t="s">
        <v>637</v>
      </c>
      <c r="F61" s="196" t="s">
        <v>642</v>
      </c>
      <c r="G61" s="196"/>
      <c r="H61" s="196" t="s">
        <v>661</v>
      </c>
      <c r="I61" s="190"/>
      <c r="J61" s="190"/>
      <c r="K61" s="196" t="s">
        <v>646</v>
      </c>
      <c r="L61" s="196" t="s">
        <v>644</v>
      </c>
      <c r="M61" s="196"/>
      <c r="N61" s="198" t="s">
        <v>673</v>
      </c>
      <c r="O61" s="220" t="s">
        <v>695</v>
      </c>
      <c r="P61" s="225" t="s">
        <v>725</v>
      </c>
      <c r="Q61" s="192">
        <v>0</v>
      </c>
      <c r="R61" s="190">
        <v>2</v>
      </c>
      <c r="S61" s="190">
        <v>3</v>
      </c>
      <c r="T61" s="190">
        <v>3</v>
      </c>
      <c r="U61" s="193">
        <v>2</v>
      </c>
      <c r="V61" s="192">
        <v>1</v>
      </c>
      <c r="W61" s="190">
        <v>3</v>
      </c>
      <c r="X61" s="193">
        <v>2</v>
      </c>
      <c r="Y61" s="194">
        <v>1</v>
      </c>
      <c r="Z61" s="194">
        <v>0</v>
      </c>
      <c r="AA61" s="227" t="s">
        <v>706</v>
      </c>
      <c r="AB61" s="196" t="s">
        <v>706</v>
      </c>
      <c r="AC61" s="228" t="s">
        <v>697</v>
      </c>
      <c r="AD61" s="192"/>
      <c r="AE61" s="190"/>
      <c r="AF61" s="190"/>
      <c r="AG61" s="201"/>
      <c r="AH61" s="201"/>
      <c r="AI61" s="201"/>
      <c r="AJ61" s="201"/>
      <c r="AK61" s="193"/>
      <c r="AL61" s="227" t="s">
        <v>626</v>
      </c>
      <c r="AM61" s="196" t="s">
        <v>626</v>
      </c>
      <c r="AN61" s="190"/>
      <c r="AO61" s="228" t="s">
        <v>626</v>
      </c>
      <c r="AP61" s="229" t="s">
        <v>747</v>
      </c>
      <c r="AQ61" s="215" t="s">
        <v>797</v>
      </c>
    </row>
    <row r="62" spans="1:43" x14ac:dyDescent="0.25">
      <c r="A62" s="41" t="s">
        <v>507</v>
      </c>
      <c r="B62" s="41" t="s">
        <v>497</v>
      </c>
      <c r="C62" s="159" t="s">
        <v>498</v>
      </c>
      <c r="D62" s="200">
        <v>2</v>
      </c>
      <c r="E62" s="190" t="s">
        <v>634</v>
      </c>
      <c r="F62" s="190" t="s">
        <v>642</v>
      </c>
      <c r="G62" s="190" t="s">
        <v>641</v>
      </c>
      <c r="H62" s="190" t="s">
        <v>639</v>
      </c>
      <c r="I62" s="190"/>
      <c r="J62" s="190"/>
      <c r="K62" s="190" t="s">
        <v>646</v>
      </c>
      <c r="L62" s="190" t="s">
        <v>644</v>
      </c>
      <c r="M62" s="190"/>
      <c r="N62" s="191" t="s">
        <v>669</v>
      </c>
      <c r="O62" s="219" t="s">
        <v>695</v>
      </c>
      <c r="P62" s="224" t="s">
        <v>643</v>
      </c>
      <c r="Q62" s="192">
        <v>3</v>
      </c>
      <c r="R62" s="190">
        <v>2</v>
      </c>
      <c r="S62" s="190">
        <v>2</v>
      </c>
      <c r="T62" s="190">
        <v>1</v>
      </c>
      <c r="U62" s="193">
        <v>0</v>
      </c>
      <c r="V62" s="192">
        <v>1</v>
      </c>
      <c r="W62" s="190">
        <v>3</v>
      </c>
      <c r="X62" s="193">
        <v>1</v>
      </c>
      <c r="Y62" s="194">
        <v>0</v>
      </c>
      <c r="Z62" s="194">
        <v>2</v>
      </c>
      <c r="AA62" s="192" t="s">
        <v>629</v>
      </c>
      <c r="AB62" s="190" t="s">
        <v>629</v>
      </c>
      <c r="AC62" s="193" t="s">
        <v>629</v>
      </c>
      <c r="AD62" s="192"/>
      <c r="AE62" s="190"/>
      <c r="AF62" s="201"/>
      <c r="AG62" s="201"/>
      <c r="AH62" s="201"/>
      <c r="AI62" s="190"/>
      <c r="AJ62" s="190"/>
      <c r="AK62" s="193"/>
      <c r="AL62" s="192" t="s">
        <v>626</v>
      </c>
      <c r="AM62" s="190"/>
      <c r="AN62" s="190"/>
      <c r="AO62" s="193"/>
      <c r="AP62" s="181" t="s">
        <v>774</v>
      </c>
      <c r="AQ62" s="238" t="s">
        <v>918</v>
      </c>
    </row>
    <row r="63" spans="1:43" x14ac:dyDescent="0.25">
      <c r="A63" s="110" t="s">
        <v>535</v>
      </c>
      <c r="B63" s="41" t="s">
        <v>407</v>
      </c>
      <c r="C63" s="159" t="s">
        <v>408</v>
      </c>
      <c r="D63" s="200">
        <v>2</v>
      </c>
      <c r="E63" s="190" t="s">
        <v>634</v>
      </c>
      <c r="F63" s="190" t="s">
        <v>642</v>
      </c>
      <c r="G63" s="190" t="s">
        <v>641</v>
      </c>
      <c r="H63" s="190" t="s">
        <v>644</v>
      </c>
      <c r="I63" s="190"/>
      <c r="J63" s="190"/>
      <c r="K63" s="190" t="s">
        <v>646</v>
      </c>
      <c r="L63" s="190" t="s">
        <v>644</v>
      </c>
      <c r="M63" s="190"/>
      <c r="N63" s="191" t="s">
        <v>669</v>
      </c>
      <c r="O63" s="219" t="s">
        <v>919</v>
      </c>
      <c r="P63" s="224" t="s">
        <v>643</v>
      </c>
      <c r="Q63" s="192">
        <v>0</v>
      </c>
      <c r="R63" s="190">
        <v>1</v>
      </c>
      <c r="S63" s="190">
        <v>2</v>
      </c>
      <c r="T63" s="190">
        <v>3</v>
      </c>
      <c r="U63" s="193">
        <v>3</v>
      </c>
      <c r="V63" s="192">
        <v>1</v>
      </c>
      <c r="W63" s="190">
        <v>3</v>
      </c>
      <c r="X63" s="193">
        <v>1</v>
      </c>
      <c r="Y63" s="194">
        <v>0</v>
      </c>
      <c r="Z63" s="194">
        <v>2</v>
      </c>
      <c r="AA63" s="192" t="s">
        <v>629</v>
      </c>
      <c r="AB63" s="190" t="s">
        <v>629</v>
      </c>
      <c r="AC63" s="193" t="s">
        <v>629</v>
      </c>
      <c r="AD63" s="192"/>
      <c r="AE63" s="190"/>
      <c r="AF63" s="201"/>
      <c r="AG63" s="201"/>
      <c r="AH63" s="201"/>
      <c r="AI63" s="190"/>
      <c r="AJ63" s="190"/>
      <c r="AK63" s="193"/>
      <c r="AL63" s="192" t="s">
        <v>626</v>
      </c>
      <c r="AM63" s="190" t="s">
        <v>626</v>
      </c>
      <c r="AN63" s="190"/>
      <c r="AO63" s="193"/>
      <c r="AP63" s="181" t="s">
        <v>774</v>
      </c>
      <c r="AQ63" s="238" t="s">
        <v>920</v>
      </c>
    </row>
    <row r="64" spans="1:43" x14ac:dyDescent="0.25">
      <c r="A64" s="110" t="s">
        <v>599</v>
      </c>
      <c r="B64" s="110" t="s">
        <v>396</v>
      </c>
      <c r="C64" s="167" t="s">
        <v>397</v>
      </c>
      <c r="D64" s="202">
        <v>2</v>
      </c>
      <c r="E64" s="196" t="s">
        <v>634</v>
      </c>
      <c r="F64" s="196" t="s">
        <v>642</v>
      </c>
      <c r="G64" s="196" t="s">
        <v>641</v>
      </c>
      <c r="H64" s="196" t="s">
        <v>638</v>
      </c>
      <c r="I64" s="190"/>
      <c r="J64" s="190"/>
      <c r="K64" s="196" t="s">
        <v>646</v>
      </c>
      <c r="L64" s="196" t="s">
        <v>644</v>
      </c>
      <c r="M64" s="190"/>
      <c r="N64" s="198" t="s">
        <v>663</v>
      </c>
      <c r="O64" s="220" t="s">
        <v>702</v>
      </c>
      <c r="P64" s="225" t="s">
        <v>643</v>
      </c>
      <c r="Q64" s="192">
        <v>2</v>
      </c>
      <c r="R64" s="190">
        <v>3</v>
      </c>
      <c r="S64" s="190">
        <v>3</v>
      </c>
      <c r="T64" s="190">
        <v>2</v>
      </c>
      <c r="U64" s="193">
        <v>0</v>
      </c>
      <c r="V64" s="192">
        <v>0</v>
      </c>
      <c r="W64" s="190">
        <v>3</v>
      </c>
      <c r="X64" s="193">
        <v>1</v>
      </c>
      <c r="Y64" s="194">
        <v>3</v>
      </c>
      <c r="Z64" s="194">
        <v>1</v>
      </c>
      <c r="AA64" s="227" t="s">
        <v>706</v>
      </c>
      <c r="AB64" s="196" t="s">
        <v>697</v>
      </c>
      <c r="AC64" s="228" t="s">
        <v>629</v>
      </c>
      <c r="AD64" s="192"/>
      <c r="AE64" s="190"/>
      <c r="AF64" s="201"/>
      <c r="AG64" s="201"/>
      <c r="AH64" s="201"/>
      <c r="AI64" s="190"/>
      <c r="AJ64" s="190"/>
      <c r="AK64" s="193"/>
      <c r="AL64" s="192" t="s">
        <v>626</v>
      </c>
      <c r="AM64" s="190" t="s">
        <v>626</v>
      </c>
      <c r="AN64" s="190"/>
      <c r="AO64" s="193"/>
      <c r="AP64" s="229" t="s">
        <v>802</v>
      </c>
      <c r="AQ64" s="215" t="s">
        <v>803</v>
      </c>
    </row>
    <row r="65" spans="1:43" x14ac:dyDescent="0.25">
      <c r="A65" s="41" t="s">
        <v>589</v>
      </c>
      <c r="B65" s="41" t="s">
        <v>55</v>
      </c>
      <c r="C65" s="159" t="s">
        <v>324</v>
      </c>
      <c r="D65" s="200">
        <v>2</v>
      </c>
      <c r="E65" s="190" t="s">
        <v>634</v>
      </c>
      <c r="F65" s="190" t="s">
        <v>635</v>
      </c>
      <c r="G65" s="190" t="s">
        <v>641</v>
      </c>
      <c r="H65" s="190" t="s">
        <v>639</v>
      </c>
      <c r="I65" s="190"/>
      <c r="J65" s="190"/>
      <c r="K65" s="190" t="s">
        <v>646</v>
      </c>
      <c r="L65" s="190" t="s">
        <v>644</v>
      </c>
      <c r="M65" s="190"/>
      <c r="N65" s="191" t="s">
        <v>672</v>
      </c>
      <c r="O65" s="219" t="s">
        <v>722</v>
      </c>
      <c r="P65" s="224" t="s">
        <v>725</v>
      </c>
      <c r="Q65" s="192">
        <v>1</v>
      </c>
      <c r="R65" s="190">
        <v>2</v>
      </c>
      <c r="S65" s="190">
        <v>3</v>
      </c>
      <c r="T65" s="190">
        <v>2</v>
      </c>
      <c r="U65" s="193">
        <v>1</v>
      </c>
      <c r="V65" s="192">
        <v>2</v>
      </c>
      <c r="W65" s="190">
        <v>3</v>
      </c>
      <c r="X65" s="193">
        <v>1</v>
      </c>
      <c r="Y65" s="194">
        <v>2</v>
      </c>
      <c r="Z65" s="194">
        <v>2</v>
      </c>
      <c r="AA65" s="192" t="s">
        <v>629</v>
      </c>
      <c r="AB65" s="190" t="s">
        <v>629</v>
      </c>
      <c r="AC65" s="193" t="s">
        <v>629</v>
      </c>
      <c r="AD65" s="192"/>
      <c r="AE65" s="190"/>
      <c r="AF65" s="201"/>
      <c r="AG65" s="201"/>
      <c r="AH65" s="201"/>
      <c r="AI65" s="190"/>
      <c r="AJ65" s="190"/>
      <c r="AK65" s="193"/>
      <c r="AL65" s="192" t="s">
        <v>626</v>
      </c>
      <c r="AM65" s="190"/>
      <c r="AN65" s="190"/>
      <c r="AO65" s="193"/>
      <c r="AP65" s="181" t="s">
        <v>931</v>
      </c>
      <c r="AQ65" s="238" t="s">
        <v>922</v>
      </c>
    </row>
    <row r="66" spans="1:43" x14ac:dyDescent="0.25">
      <c r="A66" s="41" t="s">
        <v>502</v>
      </c>
      <c r="B66" s="41" t="s">
        <v>365</v>
      </c>
      <c r="C66" s="159" t="s">
        <v>366</v>
      </c>
      <c r="D66" s="200">
        <v>2</v>
      </c>
      <c r="E66" s="190" t="s">
        <v>634</v>
      </c>
      <c r="F66" s="190" t="s">
        <v>635</v>
      </c>
      <c r="G66" s="190" t="s">
        <v>638</v>
      </c>
      <c r="H66" s="190" t="s">
        <v>661</v>
      </c>
      <c r="I66" s="190"/>
      <c r="J66" s="190"/>
      <c r="K66" s="190" t="s">
        <v>646</v>
      </c>
      <c r="L66" s="190" t="s">
        <v>644</v>
      </c>
      <c r="M66" s="190" t="s">
        <v>626</v>
      </c>
      <c r="N66" s="191" t="s">
        <v>923</v>
      </c>
      <c r="O66" s="219" t="s">
        <v>919</v>
      </c>
      <c r="P66" s="224" t="s">
        <v>924</v>
      </c>
      <c r="Q66" s="192">
        <v>0</v>
      </c>
      <c r="R66" s="190">
        <v>1</v>
      </c>
      <c r="S66" s="190">
        <v>2</v>
      </c>
      <c r="T66" s="190">
        <v>3</v>
      </c>
      <c r="U66" s="193">
        <v>3</v>
      </c>
      <c r="V66" s="192">
        <v>3</v>
      </c>
      <c r="W66" s="190">
        <v>3</v>
      </c>
      <c r="X66" s="193">
        <v>1</v>
      </c>
      <c r="Y66" s="194">
        <v>3</v>
      </c>
      <c r="Z66" s="194"/>
      <c r="AA66" s="192" t="s">
        <v>629</v>
      </c>
      <c r="AB66" s="190" t="s">
        <v>697</v>
      </c>
      <c r="AC66" s="193"/>
      <c r="AD66" s="192"/>
      <c r="AE66" s="201"/>
      <c r="AF66" s="201"/>
      <c r="AG66" s="201"/>
      <c r="AH66" s="190"/>
      <c r="AI66" s="190"/>
      <c r="AJ66" s="190"/>
      <c r="AK66" s="193"/>
      <c r="AL66" s="192" t="s">
        <v>626</v>
      </c>
      <c r="AM66" s="190"/>
      <c r="AN66" s="190"/>
      <c r="AO66" s="193"/>
      <c r="AP66" s="181" t="s">
        <v>925</v>
      </c>
      <c r="AQ66" s="238" t="s">
        <v>926</v>
      </c>
    </row>
    <row r="67" spans="1:43" x14ac:dyDescent="0.25">
      <c r="A67" s="41" t="s">
        <v>570</v>
      </c>
      <c r="B67" s="41" t="s">
        <v>409</v>
      </c>
      <c r="C67" s="159" t="s">
        <v>410</v>
      </c>
      <c r="D67" s="200">
        <v>2</v>
      </c>
      <c r="E67" s="196" t="s">
        <v>634</v>
      </c>
      <c r="F67" s="196" t="s">
        <v>642</v>
      </c>
      <c r="G67" s="196" t="s">
        <v>639</v>
      </c>
      <c r="H67" s="196" t="s">
        <v>660</v>
      </c>
      <c r="I67" s="190"/>
      <c r="J67" s="190"/>
      <c r="K67" s="196" t="s">
        <v>646</v>
      </c>
      <c r="L67" s="196" t="s">
        <v>644</v>
      </c>
      <c r="M67" s="196" t="s">
        <v>626</v>
      </c>
      <c r="N67" s="198" t="s">
        <v>672</v>
      </c>
      <c r="O67" s="220" t="s">
        <v>702</v>
      </c>
      <c r="P67" s="225" t="s">
        <v>643</v>
      </c>
      <c r="Q67" s="192">
        <v>0</v>
      </c>
      <c r="R67" s="190">
        <v>2</v>
      </c>
      <c r="S67" s="190">
        <v>3</v>
      </c>
      <c r="T67" s="190">
        <v>2</v>
      </c>
      <c r="U67" s="193">
        <v>0</v>
      </c>
      <c r="V67" s="192">
        <v>1</v>
      </c>
      <c r="W67" s="190">
        <v>3</v>
      </c>
      <c r="X67" s="193">
        <v>1</v>
      </c>
      <c r="Y67" s="194">
        <v>1</v>
      </c>
      <c r="Z67" s="194">
        <v>2</v>
      </c>
      <c r="AA67" s="227" t="s">
        <v>629</v>
      </c>
      <c r="AB67" s="196" t="s">
        <v>629</v>
      </c>
      <c r="AC67" s="228" t="s">
        <v>629</v>
      </c>
      <c r="AD67" s="192"/>
      <c r="AE67" s="190"/>
      <c r="AF67" s="190"/>
      <c r="AG67" s="201"/>
      <c r="AH67" s="201"/>
      <c r="AI67" s="201"/>
      <c r="AJ67" s="190"/>
      <c r="AK67" s="193"/>
      <c r="AL67" s="192" t="s">
        <v>626</v>
      </c>
      <c r="AM67" s="190"/>
      <c r="AN67" s="190"/>
      <c r="AO67" s="193"/>
      <c r="AP67" s="181" t="s">
        <v>711</v>
      </c>
      <c r="AQ67" s="215" t="s">
        <v>800</v>
      </c>
    </row>
    <row r="68" spans="1:43" x14ac:dyDescent="0.25">
      <c r="A68" s="110" t="s">
        <v>580</v>
      </c>
      <c r="B68" s="110" t="s">
        <v>487</v>
      </c>
      <c r="C68" s="167" t="s">
        <v>488</v>
      </c>
      <c r="D68" s="202">
        <v>2</v>
      </c>
      <c r="E68" s="196" t="s">
        <v>634</v>
      </c>
      <c r="F68" s="196" t="s">
        <v>642</v>
      </c>
      <c r="G68" s="196" t="s">
        <v>639</v>
      </c>
      <c r="H68" s="196" t="s">
        <v>660</v>
      </c>
      <c r="I68" s="190"/>
      <c r="J68" s="190"/>
      <c r="K68" s="196" t="s">
        <v>646</v>
      </c>
      <c r="L68" s="196" t="s">
        <v>644</v>
      </c>
      <c r="M68" s="196" t="s">
        <v>626</v>
      </c>
      <c r="N68" s="198" t="s">
        <v>683</v>
      </c>
      <c r="O68" s="220" t="s">
        <v>695</v>
      </c>
      <c r="P68" s="225" t="s">
        <v>643</v>
      </c>
      <c r="Q68" s="192">
        <v>3</v>
      </c>
      <c r="R68" s="190">
        <v>3</v>
      </c>
      <c r="S68" s="190">
        <v>2</v>
      </c>
      <c r="T68" s="190">
        <v>1</v>
      </c>
      <c r="U68" s="193">
        <v>1</v>
      </c>
      <c r="V68" s="192"/>
      <c r="W68" s="190"/>
      <c r="X68" s="193"/>
      <c r="Y68" s="194"/>
      <c r="Z68" s="194"/>
      <c r="AA68" s="227" t="s">
        <v>629</v>
      </c>
      <c r="AB68" s="196" t="s">
        <v>629</v>
      </c>
      <c r="AC68" s="228" t="s">
        <v>629</v>
      </c>
      <c r="AD68" s="192"/>
      <c r="AE68" s="190"/>
      <c r="AF68" s="190"/>
      <c r="AG68" s="201"/>
      <c r="AH68" s="201"/>
      <c r="AI68" s="190"/>
      <c r="AJ68" s="190"/>
      <c r="AK68" s="193"/>
      <c r="AL68" s="192" t="s">
        <v>626</v>
      </c>
      <c r="AM68" s="190"/>
      <c r="AN68" s="190"/>
      <c r="AO68" s="193"/>
      <c r="AP68" s="229" t="s">
        <v>749</v>
      </c>
      <c r="AQ68" s="215" t="s">
        <v>801</v>
      </c>
    </row>
    <row r="69" spans="1:43" x14ac:dyDescent="0.25">
      <c r="A69" s="41" t="s">
        <v>597</v>
      </c>
      <c r="B69" s="41" t="s">
        <v>62</v>
      </c>
      <c r="C69" s="159" t="s">
        <v>330</v>
      </c>
      <c r="D69" s="200">
        <v>2</v>
      </c>
      <c r="E69" s="190" t="s">
        <v>634</v>
      </c>
      <c r="F69" s="190" t="s">
        <v>635</v>
      </c>
      <c r="G69" s="190" t="s">
        <v>639</v>
      </c>
      <c r="H69" s="190" t="s">
        <v>660</v>
      </c>
      <c r="I69" s="190"/>
      <c r="J69" s="190"/>
      <c r="K69" s="190" t="s">
        <v>639</v>
      </c>
      <c r="L69" s="190" t="s">
        <v>644</v>
      </c>
      <c r="M69" s="190" t="s">
        <v>626</v>
      </c>
      <c r="N69" s="191" t="s">
        <v>927</v>
      </c>
      <c r="O69" s="219" t="s">
        <v>919</v>
      </c>
      <c r="P69" s="224" t="s">
        <v>725</v>
      </c>
      <c r="Q69" s="192">
        <v>0</v>
      </c>
      <c r="R69" s="190">
        <v>1</v>
      </c>
      <c r="S69" s="190">
        <v>3</v>
      </c>
      <c r="T69" s="190">
        <v>3</v>
      </c>
      <c r="U69" s="193">
        <v>3</v>
      </c>
      <c r="V69" s="192">
        <v>3</v>
      </c>
      <c r="W69" s="190">
        <v>3</v>
      </c>
      <c r="X69" s="193">
        <v>3</v>
      </c>
      <c r="Y69" s="194">
        <v>3</v>
      </c>
      <c r="Z69" s="194"/>
      <c r="AA69" s="192" t="s">
        <v>629</v>
      </c>
      <c r="AB69" s="190" t="s">
        <v>697</v>
      </c>
      <c r="AC69" s="193"/>
      <c r="AD69" s="192"/>
      <c r="AE69" s="201"/>
      <c r="AF69" s="201"/>
      <c r="AG69" s="201"/>
      <c r="AH69" s="190"/>
      <c r="AI69" s="190"/>
      <c r="AJ69" s="190"/>
      <c r="AK69" s="193"/>
      <c r="AL69" s="192" t="s">
        <v>626</v>
      </c>
      <c r="AM69" s="190"/>
      <c r="AN69" s="190"/>
      <c r="AO69" s="193"/>
      <c r="AP69" s="181" t="s">
        <v>928</v>
      </c>
      <c r="AQ69" s="238" t="s">
        <v>929</v>
      </c>
    </row>
    <row r="70" spans="1:43" x14ac:dyDescent="0.25">
      <c r="A70" s="110" t="s">
        <v>566</v>
      </c>
      <c r="B70" s="110" t="s">
        <v>412</v>
      </c>
      <c r="C70" s="159" t="s">
        <v>413</v>
      </c>
      <c r="D70" s="200">
        <v>2</v>
      </c>
      <c r="E70" s="190" t="s">
        <v>634</v>
      </c>
      <c r="F70" s="190" t="s">
        <v>642</v>
      </c>
      <c r="G70" s="190" t="s">
        <v>639</v>
      </c>
      <c r="H70" s="190" t="s">
        <v>661</v>
      </c>
      <c r="I70" s="190"/>
      <c r="J70" s="190"/>
      <c r="K70" s="190" t="s">
        <v>646</v>
      </c>
      <c r="L70" s="190" t="s">
        <v>644</v>
      </c>
      <c r="M70" s="190"/>
      <c r="N70" s="191" t="s">
        <v>672</v>
      </c>
      <c r="O70" s="219" t="s">
        <v>695</v>
      </c>
      <c r="P70" s="224" t="s">
        <v>725</v>
      </c>
      <c r="Q70" s="192">
        <v>1</v>
      </c>
      <c r="R70" s="190">
        <v>3</v>
      </c>
      <c r="S70" s="190">
        <v>3</v>
      </c>
      <c r="T70" s="190">
        <v>3</v>
      </c>
      <c r="U70" s="193">
        <v>1</v>
      </c>
      <c r="V70" s="192">
        <v>2</v>
      </c>
      <c r="W70" s="190">
        <v>3</v>
      </c>
      <c r="X70" s="193">
        <v>2</v>
      </c>
      <c r="Y70" s="194">
        <v>2</v>
      </c>
      <c r="Z70" s="194"/>
      <c r="AA70" s="192" t="s">
        <v>706</v>
      </c>
      <c r="AB70" s="190" t="s">
        <v>706</v>
      </c>
      <c r="AC70" s="193" t="s">
        <v>697</v>
      </c>
      <c r="AD70" s="192"/>
      <c r="AE70" s="190"/>
      <c r="AF70" s="190"/>
      <c r="AG70" s="201"/>
      <c r="AH70" s="201"/>
      <c r="AI70" s="190"/>
      <c r="AJ70" s="190"/>
      <c r="AK70" s="193"/>
      <c r="AL70" s="192" t="s">
        <v>626</v>
      </c>
      <c r="AM70" s="190" t="s">
        <v>626</v>
      </c>
      <c r="AN70" s="190"/>
      <c r="AO70" s="193"/>
      <c r="AP70" s="181" t="s">
        <v>930</v>
      </c>
      <c r="AQ70" s="238" t="s">
        <v>932</v>
      </c>
    </row>
    <row r="71" spans="1:43" x14ac:dyDescent="0.25">
      <c r="A71" s="41" t="s">
        <v>516</v>
      </c>
      <c r="B71" s="41" t="s">
        <v>378</v>
      </c>
      <c r="C71" s="159" t="s">
        <v>379</v>
      </c>
      <c r="D71" s="200">
        <v>2</v>
      </c>
      <c r="E71" s="196" t="s">
        <v>634</v>
      </c>
      <c r="F71" s="196" t="s">
        <v>635</v>
      </c>
      <c r="G71" s="196" t="s">
        <v>638</v>
      </c>
      <c r="H71" s="196" t="s">
        <v>639</v>
      </c>
      <c r="I71" s="190"/>
      <c r="J71" s="190"/>
      <c r="K71" s="196" t="s">
        <v>646</v>
      </c>
      <c r="L71" s="196" t="s">
        <v>644</v>
      </c>
      <c r="M71" s="190"/>
      <c r="N71" s="198" t="s">
        <v>663</v>
      </c>
      <c r="O71" s="220" t="s">
        <v>808</v>
      </c>
      <c r="P71" s="225" t="s">
        <v>725</v>
      </c>
      <c r="Q71" s="192">
        <v>1</v>
      </c>
      <c r="R71" s="190">
        <v>3</v>
      </c>
      <c r="S71" s="190">
        <v>3</v>
      </c>
      <c r="T71" s="190">
        <v>1</v>
      </c>
      <c r="U71" s="193">
        <v>0</v>
      </c>
      <c r="V71" s="192">
        <v>1</v>
      </c>
      <c r="W71" s="190">
        <v>3</v>
      </c>
      <c r="X71" s="193">
        <v>2</v>
      </c>
      <c r="Y71" s="194">
        <v>1</v>
      </c>
      <c r="Z71" s="194">
        <v>1</v>
      </c>
      <c r="AA71" s="227" t="s">
        <v>706</v>
      </c>
      <c r="AB71" s="196" t="s">
        <v>697</v>
      </c>
      <c r="AC71" s="228" t="s">
        <v>697</v>
      </c>
      <c r="AD71" s="192"/>
      <c r="AE71" s="190"/>
      <c r="AF71" s="201"/>
      <c r="AG71" s="201"/>
      <c r="AH71" s="201"/>
      <c r="AI71" s="190"/>
      <c r="AJ71" s="190"/>
      <c r="AK71" s="193"/>
      <c r="AL71" s="192" t="s">
        <v>626</v>
      </c>
      <c r="AM71" s="190"/>
      <c r="AN71" s="190"/>
      <c r="AO71" s="193"/>
      <c r="AP71" s="229" t="s">
        <v>742</v>
      </c>
      <c r="AQ71" s="215" t="s">
        <v>810</v>
      </c>
    </row>
    <row r="72" spans="1:43" x14ac:dyDescent="0.25">
      <c r="A72" s="110" t="s">
        <v>552</v>
      </c>
      <c r="B72" s="110" t="s">
        <v>17</v>
      </c>
      <c r="C72" s="164" t="s">
        <v>278</v>
      </c>
      <c r="D72" s="202">
        <v>2</v>
      </c>
      <c r="E72" s="196" t="s">
        <v>634</v>
      </c>
      <c r="F72" s="196" t="s">
        <v>642</v>
      </c>
      <c r="G72" s="196" t="s">
        <v>638</v>
      </c>
      <c r="H72" s="196" t="s">
        <v>660</v>
      </c>
      <c r="I72" s="190"/>
      <c r="J72" s="190"/>
      <c r="K72" s="196" t="s">
        <v>646</v>
      </c>
      <c r="L72" s="196" t="s">
        <v>644</v>
      </c>
      <c r="M72" s="190"/>
      <c r="N72" s="198" t="s">
        <v>663</v>
      </c>
      <c r="O72" s="220" t="s">
        <v>808</v>
      </c>
      <c r="P72" s="225" t="s">
        <v>725</v>
      </c>
      <c r="Q72" s="192">
        <v>1</v>
      </c>
      <c r="R72" s="190">
        <v>3</v>
      </c>
      <c r="S72" s="190">
        <v>3</v>
      </c>
      <c r="T72" s="190">
        <v>2</v>
      </c>
      <c r="U72" s="193">
        <v>1</v>
      </c>
      <c r="V72" s="192">
        <v>1</v>
      </c>
      <c r="W72" s="190">
        <v>3</v>
      </c>
      <c r="X72" s="193">
        <v>2</v>
      </c>
      <c r="Y72" s="194">
        <v>1</v>
      </c>
      <c r="Z72" s="194">
        <v>1</v>
      </c>
      <c r="AA72" s="227" t="s">
        <v>706</v>
      </c>
      <c r="AB72" s="196" t="s">
        <v>697</v>
      </c>
      <c r="AC72" s="228" t="s">
        <v>697</v>
      </c>
      <c r="AD72" s="192"/>
      <c r="AE72" s="190"/>
      <c r="AF72" s="201"/>
      <c r="AG72" s="201"/>
      <c r="AH72" s="201"/>
      <c r="AI72" s="190"/>
      <c r="AJ72" s="190"/>
      <c r="AK72" s="193"/>
      <c r="AL72" s="192" t="s">
        <v>626</v>
      </c>
      <c r="AM72" s="190"/>
      <c r="AN72" s="190"/>
      <c r="AO72" s="193"/>
      <c r="AP72" s="229" t="s">
        <v>742</v>
      </c>
      <c r="AQ72" s="215" t="s">
        <v>809</v>
      </c>
    </row>
    <row r="73" spans="1:43" x14ac:dyDescent="0.25">
      <c r="A73" s="41" t="s">
        <v>609</v>
      </c>
      <c r="B73" s="41" t="s">
        <v>448</v>
      </c>
      <c r="C73" s="159" t="s">
        <v>449</v>
      </c>
      <c r="D73" s="200">
        <v>2</v>
      </c>
      <c r="E73" s="196" t="s">
        <v>634</v>
      </c>
      <c r="F73" s="196" t="s">
        <v>642</v>
      </c>
      <c r="G73" s="196" t="s">
        <v>638</v>
      </c>
      <c r="H73" s="196" t="s">
        <v>661</v>
      </c>
      <c r="I73" s="190"/>
      <c r="J73" s="190"/>
      <c r="K73" s="196" t="s">
        <v>646</v>
      </c>
      <c r="L73" s="196" t="s">
        <v>644</v>
      </c>
      <c r="M73" s="190"/>
      <c r="N73" s="198" t="s">
        <v>680</v>
      </c>
      <c r="O73" s="220" t="s">
        <v>695</v>
      </c>
      <c r="P73" s="225" t="s">
        <v>725</v>
      </c>
      <c r="Q73" s="192">
        <v>0</v>
      </c>
      <c r="R73" s="190">
        <v>2</v>
      </c>
      <c r="S73" s="190">
        <v>3</v>
      </c>
      <c r="T73" s="190">
        <v>2</v>
      </c>
      <c r="U73" s="193">
        <v>0</v>
      </c>
      <c r="V73" s="192">
        <v>1</v>
      </c>
      <c r="W73" s="190">
        <v>3</v>
      </c>
      <c r="X73" s="193">
        <v>0</v>
      </c>
      <c r="Y73" s="194">
        <v>0</v>
      </c>
      <c r="Z73" s="194">
        <v>2</v>
      </c>
      <c r="AA73" s="227" t="s">
        <v>706</v>
      </c>
      <c r="AB73" s="196" t="s">
        <v>697</v>
      </c>
      <c r="AC73" s="228" t="s">
        <v>629</v>
      </c>
      <c r="AD73" s="192"/>
      <c r="AE73" s="190"/>
      <c r="AF73" s="201"/>
      <c r="AG73" s="201"/>
      <c r="AH73" s="201"/>
      <c r="AI73" s="201"/>
      <c r="AJ73" s="201"/>
      <c r="AK73" s="193"/>
      <c r="AL73" s="192" t="s">
        <v>626</v>
      </c>
      <c r="AM73" s="190"/>
      <c r="AN73" s="190" t="s">
        <v>626</v>
      </c>
      <c r="AO73" s="193" t="s">
        <v>626</v>
      </c>
      <c r="AP73" s="229" t="s">
        <v>804</v>
      </c>
      <c r="AQ73" s="215" t="s">
        <v>805</v>
      </c>
    </row>
    <row r="74" spans="1:43" x14ac:dyDescent="0.25">
      <c r="A74" s="41" t="s">
        <v>541</v>
      </c>
      <c r="B74" s="41" t="s">
        <v>80</v>
      </c>
      <c r="C74" s="159" t="s">
        <v>373</v>
      </c>
      <c r="D74" s="200">
        <v>2</v>
      </c>
      <c r="E74" s="190" t="s">
        <v>634</v>
      </c>
      <c r="F74" s="190" t="s">
        <v>642</v>
      </c>
      <c r="G74" s="190" t="s">
        <v>638</v>
      </c>
      <c r="H74" s="190" t="s">
        <v>661</v>
      </c>
      <c r="I74" s="190"/>
      <c r="J74" s="190"/>
      <c r="K74" s="190" t="s">
        <v>646</v>
      </c>
      <c r="L74" s="190" t="s">
        <v>644</v>
      </c>
      <c r="M74" s="190"/>
      <c r="N74" s="191" t="s">
        <v>683</v>
      </c>
      <c r="O74" s="219" t="s">
        <v>919</v>
      </c>
      <c r="P74" s="224" t="s">
        <v>643</v>
      </c>
      <c r="Q74" s="192">
        <v>2</v>
      </c>
      <c r="R74" s="190">
        <v>3</v>
      </c>
      <c r="S74" s="190">
        <v>3</v>
      </c>
      <c r="T74" s="190">
        <v>3</v>
      </c>
      <c r="U74" s="193">
        <v>2</v>
      </c>
      <c r="V74" s="192">
        <v>2</v>
      </c>
      <c r="W74" s="190">
        <v>3</v>
      </c>
      <c r="X74" s="193">
        <v>1</v>
      </c>
      <c r="Y74" s="194">
        <v>2</v>
      </c>
      <c r="Z74" s="194">
        <v>3</v>
      </c>
      <c r="AA74" s="192" t="s">
        <v>697</v>
      </c>
      <c r="AB74" s="190" t="s">
        <v>629</v>
      </c>
      <c r="AC74" s="193" t="s">
        <v>697</v>
      </c>
      <c r="AD74" s="192"/>
      <c r="AE74" s="190"/>
      <c r="AF74" s="201"/>
      <c r="AG74" s="201"/>
      <c r="AH74" s="201"/>
      <c r="AI74" s="201"/>
      <c r="AJ74" s="201"/>
      <c r="AK74" s="193"/>
      <c r="AL74" s="192" t="s">
        <v>626</v>
      </c>
      <c r="AM74" s="190"/>
      <c r="AN74" s="190"/>
      <c r="AO74" s="193"/>
      <c r="AP74" s="181" t="s">
        <v>917</v>
      </c>
      <c r="AQ74" s="238" t="s">
        <v>933</v>
      </c>
    </row>
    <row r="75" spans="1:43" x14ac:dyDescent="0.25">
      <c r="A75" s="41" t="s">
        <v>559</v>
      </c>
      <c r="B75" s="41" t="s">
        <v>37</v>
      </c>
      <c r="C75" s="159" t="s">
        <v>301</v>
      </c>
      <c r="D75" s="200">
        <v>2</v>
      </c>
      <c r="E75" s="190" t="s">
        <v>634</v>
      </c>
      <c r="F75" s="190" t="s">
        <v>642</v>
      </c>
      <c r="G75" s="190" t="s">
        <v>638</v>
      </c>
      <c r="H75" s="190" t="s">
        <v>661</v>
      </c>
      <c r="I75" s="190"/>
      <c r="J75" s="190"/>
      <c r="K75" s="190" t="s">
        <v>646</v>
      </c>
      <c r="L75" s="190" t="s">
        <v>644</v>
      </c>
      <c r="M75" s="190"/>
      <c r="N75" s="191" t="s">
        <v>683</v>
      </c>
      <c r="O75" s="219" t="s">
        <v>919</v>
      </c>
      <c r="P75" s="224" t="s">
        <v>643</v>
      </c>
      <c r="Q75" s="192">
        <v>2</v>
      </c>
      <c r="R75" s="190">
        <v>2</v>
      </c>
      <c r="S75" s="190">
        <v>3</v>
      </c>
      <c r="T75" s="190">
        <v>3</v>
      </c>
      <c r="U75" s="193">
        <v>3</v>
      </c>
      <c r="V75" s="192">
        <v>2</v>
      </c>
      <c r="W75" s="190">
        <v>3</v>
      </c>
      <c r="X75" s="193">
        <v>1</v>
      </c>
      <c r="Y75" s="194">
        <v>2</v>
      </c>
      <c r="Z75" s="194">
        <v>3</v>
      </c>
      <c r="AA75" s="192" t="s">
        <v>697</v>
      </c>
      <c r="AB75" s="190" t="s">
        <v>629</v>
      </c>
      <c r="AC75" s="193" t="s">
        <v>697</v>
      </c>
      <c r="AD75" s="192"/>
      <c r="AE75" s="190"/>
      <c r="AF75" s="201"/>
      <c r="AG75" s="201"/>
      <c r="AH75" s="201"/>
      <c r="AI75" s="201"/>
      <c r="AJ75" s="201"/>
      <c r="AK75" s="193"/>
      <c r="AL75" s="192" t="s">
        <v>626</v>
      </c>
      <c r="AM75" s="190"/>
      <c r="AN75" s="190"/>
      <c r="AO75" s="193"/>
      <c r="AP75" s="181" t="s">
        <v>917</v>
      </c>
      <c r="AQ75" s="238" t="s">
        <v>934</v>
      </c>
    </row>
    <row r="76" spans="1:43" x14ac:dyDescent="0.25">
      <c r="A76" s="41" t="s">
        <v>579</v>
      </c>
      <c r="B76" s="41" t="s">
        <v>71</v>
      </c>
      <c r="C76" s="159" t="s">
        <v>319</v>
      </c>
      <c r="D76" s="200">
        <v>2</v>
      </c>
      <c r="E76" s="190" t="s">
        <v>634</v>
      </c>
      <c r="F76" s="190" t="s">
        <v>642</v>
      </c>
      <c r="G76" s="190" t="s">
        <v>638</v>
      </c>
      <c r="H76" s="190" t="s">
        <v>638</v>
      </c>
      <c r="I76" s="190"/>
      <c r="J76" s="190"/>
      <c r="K76" s="190" t="s">
        <v>646</v>
      </c>
      <c r="L76" s="190" t="s">
        <v>915</v>
      </c>
      <c r="M76" s="190"/>
      <c r="N76" s="191" t="s">
        <v>683</v>
      </c>
      <c r="O76" s="219" t="s">
        <v>919</v>
      </c>
      <c r="P76" s="224" t="s">
        <v>643</v>
      </c>
      <c r="Q76" s="192">
        <v>3</v>
      </c>
      <c r="R76" s="190">
        <v>3</v>
      </c>
      <c r="S76" s="190">
        <v>3</v>
      </c>
      <c r="T76" s="190">
        <v>3</v>
      </c>
      <c r="U76" s="193">
        <v>2</v>
      </c>
      <c r="V76" s="192">
        <v>2</v>
      </c>
      <c r="W76" s="190">
        <v>3</v>
      </c>
      <c r="X76" s="193">
        <v>2</v>
      </c>
      <c r="Y76" s="194">
        <v>2</v>
      </c>
      <c r="Z76" s="194">
        <v>3</v>
      </c>
      <c r="AA76" s="192" t="s">
        <v>697</v>
      </c>
      <c r="AB76" s="190" t="s">
        <v>629</v>
      </c>
      <c r="AC76" s="193" t="s">
        <v>697</v>
      </c>
      <c r="AD76" s="192"/>
      <c r="AE76" s="190"/>
      <c r="AF76" s="201"/>
      <c r="AG76" s="201"/>
      <c r="AH76" s="201"/>
      <c r="AI76" s="201"/>
      <c r="AJ76" s="201"/>
      <c r="AK76" s="193"/>
      <c r="AL76" s="192" t="s">
        <v>626</v>
      </c>
      <c r="AM76" s="190"/>
      <c r="AN76" s="190"/>
      <c r="AO76" s="193"/>
      <c r="AP76" s="181" t="s">
        <v>917</v>
      </c>
      <c r="AQ76" s="238" t="s">
        <v>935</v>
      </c>
    </row>
    <row r="77" spans="1:43" x14ac:dyDescent="0.25">
      <c r="A77" s="41" t="s">
        <v>936</v>
      </c>
      <c r="B77" s="41" t="s">
        <v>899</v>
      </c>
      <c r="C77" s="159" t="s">
        <v>900</v>
      </c>
      <c r="D77" s="200">
        <v>2</v>
      </c>
      <c r="E77" s="190" t="s">
        <v>634</v>
      </c>
      <c r="F77" s="190" t="s">
        <v>642</v>
      </c>
      <c r="G77" s="190" t="s">
        <v>638</v>
      </c>
      <c r="H77" s="190" t="s">
        <v>660</v>
      </c>
      <c r="I77" s="190"/>
      <c r="J77" s="190"/>
      <c r="K77" s="190" t="s">
        <v>646</v>
      </c>
      <c r="L77" s="190" t="s">
        <v>644</v>
      </c>
      <c r="M77" s="190"/>
      <c r="N77" s="191" t="s">
        <v>663</v>
      </c>
      <c r="O77" s="219" t="s">
        <v>919</v>
      </c>
      <c r="P77" s="224" t="s">
        <v>643</v>
      </c>
      <c r="Q77" s="192"/>
      <c r="R77" s="190"/>
      <c r="S77" s="190"/>
      <c r="T77" s="190"/>
      <c r="U77" s="193"/>
      <c r="V77" s="192"/>
      <c r="W77" s="190"/>
      <c r="X77" s="193"/>
      <c r="Y77" s="194"/>
      <c r="Z77" s="194"/>
      <c r="AA77" s="192" t="s">
        <v>697</v>
      </c>
      <c r="AB77" s="190" t="s">
        <v>697</v>
      </c>
      <c r="AC77" s="193" t="s">
        <v>697</v>
      </c>
      <c r="AD77" s="192"/>
      <c r="AE77" s="190"/>
      <c r="AF77" s="190"/>
      <c r="AG77" s="201"/>
      <c r="AH77" s="201"/>
      <c r="AI77" s="201"/>
      <c r="AJ77" s="201"/>
      <c r="AK77" s="193"/>
      <c r="AL77" s="192" t="s">
        <v>626</v>
      </c>
      <c r="AM77" s="190"/>
      <c r="AN77" s="190"/>
      <c r="AO77" s="193"/>
      <c r="AP77" s="181" t="s">
        <v>937</v>
      </c>
      <c r="AQ77" s="174"/>
    </row>
    <row r="78" spans="1:43" x14ac:dyDescent="0.25">
      <c r="A78" s="41" t="s">
        <v>583</v>
      </c>
      <c r="B78" s="41" t="s">
        <v>826</v>
      </c>
      <c r="C78" s="159" t="s">
        <v>827</v>
      </c>
      <c r="D78" s="200">
        <v>2</v>
      </c>
      <c r="E78" s="190" t="s">
        <v>634</v>
      </c>
      <c r="F78" s="190" t="s">
        <v>642</v>
      </c>
      <c r="G78" s="190" t="s">
        <v>638</v>
      </c>
      <c r="H78" s="190" t="s">
        <v>661</v>
      </c>
      <c r="I78" s="190"/>
      <c r="J78" s="190"/>
      <c r="K78" s="190" t="s">
        <v>646</v>
      </c>
      <c r="L78" s="190" t="s">
        <v>644</v>
      </c>
      <c r="M78" s="190"/>
      <c r="N78" s="191" t="s">
        <v>669</v>
      </c>
      <c r="O78" s="219" t="s">
        <v>919</v>
      </c>
      <c r="P78" s="224" t="s">
        <v>643</v>
      </c>
      <c r="Q78" s="192"/>
      <c r="R78" s="190"/>
      <c r="S78" s="190"/>
      <c r="T78" s="190"/>
      <c r="U78" s="193"/>
      <c r="V78" s="192"/>
      <c r="W78" s="190"/>
      <c r="X78" s="193"/>
      <c r="Y78" s="194"/>
      <c r="Z78" s="194"/>
      <c r="AA78" s="192" t="s">
        <v>697</v>
      </c>
      <c r="AB78" s="190" t="s">
        <v>697</v>
      </c>
      <c r="AC78" s="193" t="s">
        <v>697</v>
      </c>
      <c r="AD78" s="192"/>
      <c r="AE78" s="190"/>
      <c r="AF78" s="190"/>
      <c r="AG78" s="201"/>
      <c r="AH78" s="201"/>
      <c r="AI78" s="201"/>
      <c r="AJ78" s="201"/>
      <c r="AK78" s="193"/>
      <c r="AL78" s="192" t="s">
        <v>626</v>
      </c>
      <c r="AM78" s="190"/>
      <c r="AN78" s="190"/>
      <c r="AO78" s="193"/>
      <c r="AP78" s="181" t="s">
        <v>938</v>
      </c>
      <c r="AQ78" s="174"/>
    </row>
    <row r="79" spans="1:43" x14ac:dyDescent="0.25">
      <c r="A79" s="41" t="s">
        <v>568</v>
      </c>
      <c r="B79" s="41" t="s">
        <v>307</v>
      </c>
      <c r="C79" s="159" t="s">
        <v>306</v>
      </c>
      <c r="D79" s="200">
        <v>2</v>
      </c>
      <c r="E79" s="196" t="s">
        <v>637</v>
      </c>
      <c r="F79" s="196" t="s">
        <v>635</v>
      </c>
      <c r="G79" s="190"/>
      <c r="H79" s="196" t="s">
        <v>661</v>
      </c>
      <c r="I79" s="190"/>
      <c r="J79" s="190"/>
      <c r="K79" s="196" t="s">
        <v>639</v>
      </c>
      <c r="L79" s="196" t="s">
        <v>644</v>
      </c>
      <c r="M79" s="190"/>
      <c r="N79" s="191"/>
      <c r="O79" s="220" t="s">
        <v>702</v>
      </c>
      <c r="P79" s="225" t="s">
        <v>643</v>
      </c>
      <c r="Q79" s="192"/>
      <c r="R79" s="190"/>
      <c r="S79" s="190"/>
      <c r="T79" s="190"/>
      <c r="U79" s="193"/>
      <c r="V79" s="192"/>
      <c r="W79" s="190"/>
      <c r="X79" s="193"/>
      <c r="Y79" s="194"/>
      <c r="Z79" s="194"/>
      <c r="AA79" s="227" t="s">
        <v>706</v>
      </c>
      <c r="AB79" s="196" t="s">
        <v>629</v>
      </c>
      <c r="AC79" s="228" t="s">
        <v>629</v>
      </c>
      <c r="AD79" s="192"/>
      <c r="AE79" s="201"/>
      <c r="AF79" s="201"/>
      <c r="AG79" s="201"/>
      <c r="AH79" s="201"/>
      <c r="AI79" s="201"/>
      <c r="AJ79" s="201"/>
      <c r="AK79" s="213"/>
      <c r="AL79" s="192"/>
      <c r="AM79" s="190"/>
      <c r="AN79" s="190"/>
      <c r="AO79" s="193"/>
      <c r="AP79" s="181"/>
      <c r="AQ79" s="174"/>
    </row>
    <row r="80" spans="1:43" x14ac:dyDescent="0.25">
      <c r="A80" s="41" t="s">
        <v>587</v>
      </c>
      <c r="B80" s="41" t="s">
        <v>54</v>
      </c>
      <c r="C80" s="159" t="s">
        <v>908</v>
      </c>
      <c r="D80" s="200">
        <v>2</v>
      </c>
      <c r="E80" s="190" t="s">
        <v>634</v>
      </c>
      <c r="F80" s="190" t="s">
        <v>642</v>
      </c>
      <c r="G80" s="190" t="s">
        <v>641</v>
      </c>
      <c r="H80" s="190" t="s">
        <v>644</v>
      </c>
      <c r="I80" s="190"/>
      <c r="J80" s="190"/>
      <c r="K80" s="190" t="s">
        <v>646</v>
      </c>
      <c r="L80" s="190" t="s">
        <v>644</v>
      </c>
      <c r="M80" s="190"/>
      <c r="N80" s="191" t="s">
        <v>672</v>
      </c>
      <c r="O80" s="219" t="s">
        <v>722</v>
      </c>
      <c r="P80" s="224" t="s">
        <v>643</v>
      </c>
      <c r="Q80" s="192">
        <v>1</v>
      </c>
      <c r="R80" s="190">
        <v>2</v>
      </c>
      <c r="S80" s="190">
        <v>3</v>
      </c>
      <c r="T80" s="190">
        <v>3</v>
      </c>
      <c r="U80" s="193">
        <v>1</v>
      </c>
      <c r="V80" s="192"/>
      <c r="W80" s="190"/>
      <c r="X80" s="193"/>
      <c r="Y80" s="194"/>
      <c r="Z80" s="194"/>
      <c r="AA80" s="192" t="s">
        <v>706</v>
      </c>
      <c r="AB80" s="190" t="s">
        <v>706</v>
      </c>
      <c r="AC80" s="193" t="s">
        <v>706</v>
      </c>
      <c r="AD80" s="192"/>
      <c r="AE80" s="190"/>
      <c r="AF80" s="190"/>
      <c r="AG80" s="201"/>
      <c r="AH80" s="201"/>
      <c r="AI80" s="190"/>
      <c r="AJ80" s="190"/>
      <c r="AK80" s="193"/>
      <c r="AL80" s="192"/>
      <c r="AM80" s="190"/>
      <c r="AN80" s="190"/>
      <c r="AO80" s="193"/>
      <c r="AP80" s="181" t="s">
        <v>772</v>
      </c>
      <c r="AQ80" s="174"/>
    </row>
    <row r="81" spans="1:43" x14ac:dyDescent="0.25">
      <c r="A81" s="41" t="s">
        <v>508</v>
      </c>
      <c r="B81" s="41" t="s">
        <v>429</v>
      </c>
      <c r="C81" s="159" t="s">
        <v>430</v>
      </c>
      <c r="D81" s="200">
        <v>2</v>
      </c>
      <c r="E81" s="196" t="s">
        <v>634</v>
      </c>
      <c r="F81" s="196" t="s">
        <v>642</v>
      </c>
      <c r="G81" s="196" t="s">
        <v>639</v>
      </c>
      <c r="H81" s="196" t="s">
        <v>639</v>
      </c>
      <c r="I81" s="190"/>
      <c r="J81" s="190"/>
      <c r="K81" s="196" t="s">
        <v>646</v>
      </c>
      <c r="L81" s="196" t="s">
        <v>644</v>
      </c>
      <c r="M81" s="196" t="s">
        <v>626</v>
      </c>
      <c r="N81" s="198" t="s">
        <v>673</v>
      </c>
      <c r="O81" s="220" t="s">
        <v>722</v>
      </c>
      <c r="P81" s="225" t="s">
        <v>643</v>
      </c>
      <c r="Q81" s="192">
        <v>2</v>
      </c>
      <c r="R81" s="190">
        <v>3</v>
      </c>
      <c r="S81" s="190">
        <v>3</v>
      </c>
      <c r="T81" s="190">
        <v>2</v>
      </c>
      <c r="U81" s="193">
        <v>1</v>
      </c>
      <c r="V81" s="192">
        <v>2</v>
      </c>
      <c r="W81" s="190">
        <v>3</v>
      </c>
      <c r="X81" s="193">
        <v>1</v>
      </c>
      <c r="Y81" s="194">
        <v>1</v>
      </c>
      <c r="Z81" s="194">
        <v>2</v>
      </c>
      <c r="AA81" s="227" t="s">
        <v>697</v>
      </c>
      <c r="AB81" s="196" t="s">
        <v>697</v>
      </c>
      <c r="AC81" s="228" t="s">
        <v>697</v>
      </c>
      <c r="AD81" s="192"/>
      <c r="AE81" s="190"/>
      <c r="AF81" s="201"/>
      <c r="AG81" s="201"/>
      <c r="AH81" s="190"/>
      <c r="AI81" s="190"/>
      <c r="AJ81" s="190"/>
      <c r="AK81" s="193"/>
      <c r="AL81" s="227" t="s">
        <v>626</v>
      </c>
      <c r="AM81" s="190"/>
      <c r="AN81" s="190"/>
      <c r="AO81" s="193"/>
      <c r="AP81" s="229" t="s">
        <v>793</v>
      </c>
      <c r="AQ81" s="215" t="s">
        <v>794</v>
      </c>
    </row>
    <row r="82" spans="1:43" x14ac:dyDescent="0.25">
      <c r="A82" s="41" t="s">
        <v>525</v>
      </c>
      <c r="B82" s="41" t="s">
        <v>22</v>
      </c>
      <c r="C82" s="159" t="s">
        <v>283</v>
      </c>
      <c r="D82" s="200">
        <v>2</v>
      </c>
      <c r="E82" s="196" t="s">
        <v>634</v>
      </c>
      <c r="F82" s="196" t="s">
        <v>635</v>
      </c>
      <c r="G82" s="196" t="s">
        <v>639</v>
      </c>
      <c r="H82" s="196" t="s">
        <v>639</v>
      </c>
      <c r="I82" s="190"/>
      <c r="J82" s="190"/>
      <c r="K82" s="196" t="s">
        <v>646</v>
      </c>
      <c r="L82" s="196" t="s">
        <v>644</v>
      </c>
      <c r="M82" s="196" t="s">
        <v>626</v>
      </c>
      <c r="N82" s="198" t="s">
        <v>678</v>
      </c>
      <c r="O82" s="220" t="s">
        <v>722</v>
      </c>
      <c r="P82" s="225" t="s">
        <v>643</v>
      </c>
      <c r="Q82" s="192">
        <v>1</v>
      </c>
      <c r="R82" s="190">
        <v>2</v>
      </c>
      <c r="S82" s="190">
        <v>3</v>
      </c>
      <c r="T82" s="190">
        <v>2</v>
      </c>
      <c r="U82" s="193">
        <v>1</v>
      </c>
      <c r="V82" s="192">
        <v>1</v>
      </c>
      <c r="W82" s="190">
        <v>3</v>
      </c>
      <c r="X82" s="193">
        <v>2</v>
      </c>
      <c r="Y82" s="194">
        <v>2</v>
      </c>
      <c r="Z82" s="194">
        <v>3</v>
      </c>
      <c r="AA82" s="227" t="s">
        <v>697</v>
      </c>
      <c r="AB82" s="196" t="s">
        <v>629</v>
      </c>
      <c r="AC82" s="228" t="s">
        <v>629</v>
      </c>
      <c r="AD82" s="192"/>
      <c r="AE82" s="190"/>
      <c r="AF82" s="201"/>
      <c r="AG82" s="201"/>
      <c r="AH82" s="201"/>
      <c r="AI82" s="190"/>
      <c r="AJ82" s="190"/>
      <c r="AK82" s="193"/>
      <c r="AL82" s="227" t="s">
        <v>626</v>
      </c>
      <c r="AM82" s="190"/>
      <c r="AN82" s="190"/>
      <c r="AO82" s="193"/>
      <c r="AP82" s="229" t="s">
        <v>772</v>
      </c>
      <c r="AQ82" s="215" t="s">
        <v>792</v>
      </c>
    </row>
    <row r="83" spans="1:43" x14ac:dyDescent="0.25">
      <c r="A83" s="110" t="s">
        <v>534</v>
      </c>
      <c r="B83" s="110" t="s">
        <v>391</v>
      </c>
      <c r="C83" s="167" t="s">
        <v>392</v>
      </c>
      <c r="D83" s="202">
        <v>2</v>
      </c>
      <c r="E83" s="190" t="s">
        <v>634</v>
      </c>
      <c r="F83" s="190" t="s">
        <v>642</v>
      </c>
      <c r="G83" s="190" t="s">
        <v>639</v>
      </c>
      <c r="H83" s="190" t="s">
        <v>661</v>
      </c>
      <c r="I83" s="190"/>
      <c r="J83" s="190"/>
      <c r="K83" s="190" t="s">
        <v>646</v>
      </c>
      <c r="L83" s="190" t="s">
        <v>644</v>
      </c>
      <c r="M83" s="190"/>
      <c r="N83" s="191" t="s">
        <v>672</v>
      </c>
      <c r="O83" s="219" t="s">
        <v>919</v>
      </c>
      <c r="P83" s="224" t="s">
        <v>643</v>
      </c>
      <c r="Q83" s="192"/>
      <c r="R83" s="190"/>
      <c r="S83" s="190"/>
      <c r="T83" s="190"/>
      <c r="U83" s="193"/>
      <c r="V83" s="192"/>
      <c r="W83" s="190"/>
      <c r="X83" s="193"/>
      <c r="Y83" s="194"/>
      <c r="Z83" s="194"/>
      <c r="AA83" s="192"/>
      <c r="AB83" s="190"/>
      <c r="AC83" s="193"/>
      <c r="AD83" s="192"/>
      <c r="AE83" s="190"/>
      <c r="AF83" s="201"/>
      <c r="AG83" s="201"/>
      <c r="AH83" s="201"/>
      <c r="AI83" s="190"/>
      <c r="AJ83" s="190"/>
      <c r="AK83" s="193"/>
      <c r="AL83" s="192"/>
      <c r="AM83" s="190"/>
      <c r="AN83" s="190"/>
      <c r="AO83" s="193"/>
      <c r="AP83" s="181" t="s">
        <v>772</v>
      </c>
      <c r="AQ83" s="174"/>
    </row>
    <row r="84" spans="1:43" x14ac:dyDescent="0.25">
      <c r="A84" s="110" t="s">
        <v>536</v>
      </c>
      <c r="B84" s="41" t="s">
        <v>93</v>
      </c>
      <c r="C84" s="159" t="s">
        <v>288</v>
      </c>
      <c r="D84" s="200">
        <v>2</v>
      </c>
      <c r="E84" s="190" t="s">
        <v>634</v>
      </c>
      <c r="F84" s="190" t="s">
        <v>642</v>
      </c>
      <c r="G84" s="190" t="s">
        <v>939</v>
      </c>
      <c r="H84" s="190" t="s">
        <v>661</v>
      </c>
      <c r="I84" s="190"/>
      <c r="J84" s="190"/>
      <c r="K84" s="190" t="s">
        <v>646</v>
      </c>
      <c r="L84" s="190" t="s">
        <v>644</v>
      </c>
      <c r="M84" s="190"/>
      <c r="N84" s="191" t="s">
        <v>672</v>
      </c>
      <c r="O84" s="219" t="s">
        <v>919</v>
      </c>
      <c r="P84" s="224" t="s">
        <v>643</v>
      </c>
      <c r="Q84" s="192">
        <v>1</v>
      </c>
      <c r="R84" s="190">
        <v>2</v>
      </c>
      <c r="S84" s="190">
        <v>3</v>
      </c>
      <c r="T84" s="190">
        <v>3</v>
      </c>
      <c r="U84" s="193">
        <v>2</v>
      </c>
      <c r="V84" s="192">
        <v>2</v>
      </c>
      <c r="W84" s="190">
        <v>3</v>
      </c>
      <c r="X84" s="193">
        <v>2</v>
      </c>
      <c r="Y84" s="194">
        <v>2</v>
      </c>
      <c r="Z84" s="194">
        <v>1</v>
      </c>
      <c r="AA84" s="192" t="s">
        <v>706</v>
      </c>
      <c r="AB84" s="190" t="s">
        <v>697</v>
      </c>
      <c r="AC84" s="193" t="s">
        <v>697</v>
      </c>
      <c r="AD84" s="192"/>
      <c r="AE84" s="190"/>
      <c r="AF84" s="201"/>
      <c r="AG84" s="201"/>
      <c r="AH84" s="201"/>
      <c r="AI84" s="201"/>
      <c r="AJ84" s="190"/>
      <c r="AK84" s="193"/>
      <c r="AL84" s="192" t="s">
        <v>626</v>
      </c>
      <c r="AM84" s="190"/>
      <c r="AN84" s="190" t="s">
        <v>626</v>
      </c>
      <c r="AO84" s="193"/>
      <c r="AP84" s="181" t="s">
        <v>940</v>
      </c>
      <c r="AQ84" s="238" t="s">
        <v>941</v>
      </c>
    </row>
    <row r="85" spans="1:43" x14ac:dyDescent="0.25">
      <c r="A85" s="41" t="s">
        <v>564</v>
      </c>
      <c r="B85" s="41" t="s">
        <v>616</v>
      </c>
      <c r="C85" s="159" t="s">
        <v>305</v>
      </c>
      <c r="D85" s="200">
        <v>2</v>
      </c>
      <c r="E85" s="190" t="s">
        <v>634</v>
      </c>
      <c r="F85" s="190" t="s">
        <v>642</v>
      </c>
      <c r="G85" s="190" t="s">
        <v>660</v>
      </c>
      <c r="H85" s="190" t="s">
        <v>661</v>
      </c>
      <c r="I85" s="190"/>
      <c r="J85" s="190"/>
      <c r="K85" s="190" t="s">
        <v>646</v>
      </c>
      <c r="L85" s="190" t="s">
        <v>644</v>
      </c>
      <c r="M85" s="190"/>
      <c r="N85" s="191" t="s">
        <v>663</v>
      </c>
      <c r="O85" s="219" t="s">
        <v>919</v>
      </c>
      <c r="P85" s="224" t="s">
        <v>643</v>
      </c>
      <c r="Q85" s="192">
        <v>2</v>
      </c>
      <c r="R85" s="190">
        <v>3</v>
      </c>
      <c r="S85" s="190">
        <v>3</v>
      </c>
      <c r="T85" s="190">
        <v>2</v>
      </c>
      <c r="U85" s="193">
        <v>1</v>
      </c>
      <c r="V85" s="192">
        <v>2</v>
      </c>
      <c r="W85" s="190">
        <v>3</v>
      </c>
      <c r="X85" s="193">
        <v>2</v>
      </c>
      <c r="Y85" s="194">
        <v>2</v>
      </c>
      <c r="Z85" s="194">
        <v>1</v>
      </c>
      <c r="AA85" s="192" t="s">
        <v>697</v>
      </c>
      <c r="AB85" s="190" t="s">
        <v>697</v>
      </c>
      <c r="AC85" s="193" t="s">
        <v>697</v>
      </c>
      <c r="AD85" s="192"/>
      <c r="AE85" s="190"/>
      <c r="AF85" s="190"/>
      <c r="AG85" s="201"/>
      <c r="AH85" s="201"/>
      <c r="AI85" s="190"/>
      <c r="AJ85" s="190"/>
      <c r="AK85" s="193"/>
      <c r="AL85" s="192" t="s">
        <v>626</v>
      </c>
      <c r="AM85" s="190" t="s">
        <v>626</v>
      </c>
      <c r="AN85" s="190"/>
      <c r="AO85" s="193"/>
      <c r="AP85" s="181" t="s">
        <v>913</v>
      </c>
      <c r="AQ85" s="238" t="s">
        <v>942</v>
      </c>
    </row>
    <row r="86" spans="1:43" x14ac:dyDescent="0.25">
      <c r="A86" s="41" t="s">
        <v>573</v>
      </c>
      <c r="B86" s="41" t="s">
        <v>40</v>
      </c>
      <c r="C86" s="159" t="s">
        <v>310</v>
      </c>
      <c r="D86" s="200">
        <v>2</v>
      </c>
      <c r="E86" s="190" t="s">
        <v>634</v>
      </c>
      <c r="F86" s="190" t="s">
        <v>642</v>
      </c>
      <c r="G86" s="190" t="s">
        <v>939</v>
      </c>
      <c r="H86" s="190" t="s">
        <v>661</v>
      </c>
      <c r="I86" s="190"/>
      <c r="J86" s="190"/>
      <c r="K86" s="190" t="s">
        <v>646</v>
      </c>
      <c r="L86" s="190" t="s">
        <v>644</v>
      </c>
      <c r="M86" s="190"/>
      <c r="N86" s="191" t="s">
        <v>672</v>
      </c>
      <c r="O86" s="219" t="s">
        <v>919</v>
      </c>
      <c r="P86" s="224" t="s">
        <v>643</v>
      </c>
      <c r="Q86" s="192">
        <v>1</v>
      </c>
      <c r="R86" s="190">
        <v>2</v>
      </c>
      <c r="S86" s="190">
        <v>3</v>
      </c>
      <c r="T86" s="190">
        <v>3</v>
      </c>
      <c r="U86" s="193">
        <v>2</v>
      </c>
      <c r="V86" s="192">
        <v>2</v>
      </c>
      <c r="W86" s="190">
        <v>3</v>
      </c>
      <c r="X86" s="193">
        <v>2</v>
      </c>
      <c r="Y86" s="194">
        <v>2</v>
      </c>
      <c r="Z86" s="194">
        <v>1</v>
      </c>
      <c r="AA86" s="192" t="s">
        <v>697</v>
      </c>
      <c r="AB86" s="190" t="s">
        <v>697</v>
      </c>
      <c r="AC86" s="193" t="s">
        <v>697</v>
      </c>
      <c r="AD86" s="192"/>
      <c r="AE86" s="190"/>
      <c r="AF86" s="201"/>
      <c r="AG86" s="201"/>
      <c r="AH86" s="190"/>
      <c r="AI86" s="190"/>
      <c r="AJ86" s="190"/>
      <c r="AK86" s="193"/>
      <c r="AL86" s="192" t="s">
        <v>626</v>
      </c>
      <c r="AM86" s="190"/>
      <c r="AN86" s="190"/>
      <c r="AO86" s="193"/>
      <c r="AP86" s="181" t="s">
        <v>745</v>
      </c>
      <c r="AQ86" s="238" t="s">
        <v>943</v>
      </c>
    </row>
    <row r="87" spans="1:43" x14ac:dyDescent="0.25">
      <c r="A87" s="41" t="s">
        <v>601</v>
      </c>
      <c r="B87" s="41" t="s">
        <v>416</v>
      </c>
      <c r="C87" s="159" t="s">
        <v>417</v>
      </c>
      <c r="D87" s="200">
        <v>2</v>
      </c>
      <c r="E87" s="190" t="s">
        <v>634</v>
      </c>
      <c r="F87" s="190" t="s">
        <v>642</v>
      </c>
      <c r="G87" s="190" t="s">
        <v>939</v>
      </c>
      <c r="H87" s="190" t="s">
        <v>661</v>
      </c>
      <c r="I87" s="190"/>
      <c r="J87" s="190"/>
      <c r="K87" s="190" t="s">
        <v>646</v>
      </c>
      <c r="L87" s="190" t="s">
        <v>644</v>
      </c>
      <c r="M87" s="190"/>
      <c r="N87" s="191" t="s">
        <v>672</v>
      </c>
      <c r="O87" s="219" t="s">
        <v>919</v>
      </c>
      <c r="P87" s="224" t="s">
        <v>643</v>
      </c>
      <c r="Q87" s="192">
        <v>2</v>
      </c>
      <c r="R87" s="190">
        <v>3</v>
      </c>
      <c r="S87" s="190">
        <v>3</v>
      </c>
      <c r="T87" s="190">
        <v>2</v>
      </c>
      <c r="U87" s="193">
        <v>1</v>
      </c>
      <c r="V87" s="192">
        <v>2</v>
      </c>
      <c r="W87" s="190">
        <v>3</v>
      </c>
      <c r="X87" s="193">
        <v>2</v>
      </c>
      <c r="Y87" s="194">
        <v>2</v>
      </c>
      <c r="Z87" s="194">
        <v>1</v>
      </c>
      <c r="AA87" s="192" t="s">
        <v>706</v>
      </c>
      <c r="AB87" s="190" t="s">
        <v>697</v>
      </c>
      <c r="AC87" s="193" t="s">
        <v>697</v>
      </c>
      <c r="AD87" s="192"/>
      <c r="AE87" s="190"/>
      <c r="AF87" s="201"/>
      <c r="AG87" s="201"/>
      <c r="AH87" s="190"/>
      <c r="AI87" s="190"/>
      <c r="AJ87" s="190"/>
      <c r="AK87" s="193"/>
      <c r="AL87" s="192" t="s">
        <v>626</v>
      </c>
      <c r="AM87" s="190"/>
      <c r="AN87" s="190"/>
      <c r="AO87" s="193"/>
      <c r="AP87" s="181" t="s">
        <v>774</v>
      </c>
      <c r="AQ87" s="238" t="s">
        <v>944</v>
      </c>
    </row>
    <row r="88" spans="1:43" x14ac:dyDescent="0.25">
      <c r="A88" s="41" t="s">
        <v>198</v>
      </c>
      <c r="B88" s="41" t="s">
        <v>50</v>
      </c>
      <c r="C88" s="159" t="s">
        <v>314</v>
      </c>
      <c r="D88" s="200">
        <v>2</v>
      </c>
      <c r="E88" s="190" t="s">
        <v>634</v>
      </c>
      <c r="F88" s="190" t="s">
        <v>635</v>
      </c>
      <c r="G88" s="190" t="s">
        <v>639</v>
      </c>
      <c r="H88" s="190" t="s">
        <v>661</v>
      </c>
      <c r="I88" s="190"/>
      <c r="J88" s="190"/>
      <c r="K88" s="190" t="s">
        <v>646</v>
      </c>
      <c r="L88" s="190" t="s">
        <v>644</v>
      </c>
      <c r="M88" s="190"/>
      <c r="N88" s="191" t="s">
        <v>669</v>
      </c>
      <c r="O88" s="219" t="s">
        <v>722</v>
      </c>
      <c r="P88" s="224" t="s">
        <v>725</v>
      </c>
      <c r="Q88" s="192">
        <v>1</v>
      </c>
      <c r="R88" s="190">
        <v>2</v>
      </c>
      <c r="S88" s="190">
        <v>3</v>
      </c>
      <c r="T88" s="190">
        <v>3</v>
      </c>
      <c r="U88" s="193">
        <v>2</v>
      </c>
      <c r="V88" s="192"/>
      <c r="W88" s="190"/>
      <c r="X88" s="193"/>
      <c r="Y88" s="194">
        <v>0</v>
      </c>
      <c r="Z88" s="194">
        <v>1</v>
      </c>
      <c r="AA88" s="192" t="s">
        <v>629</v>
      </c>
      <c r="AB88" s="190" t="s">
        <v>629</v>
      </c>
      <c r="AC88" s="193" t="s">
        <v>697</v>
      </c>
      <c r="AD88" s="192"/>
      <c r="AE88" s="190"/>
      <c r="AF88" s="201"/>
      <c r="AG88" s="201"/>
      <c r="AH88" s="201"/>
      <c r="AI88" s="190"/>
      <c r="AJ88" s="190"/>
      <c r="AK88" s="193"/>
      <c r="AL88" s="192" t="s">
        <v>626</v>
      </c>
      <c r="AM88" s="190"/>
      <c r="AN88" s="190"/>
      <c r="AO88" s="193"/>
      <c r="AP88" s="181" t="s">
        <v>802</v>
      </c>
      <c r="AQ88" s="238" t="s">
        <v>945</v>
      </c>
    </row>
    <row r="89" spans="1:43" x14ac:dyDescent="0.25">
      <c r="A89" s="41" t="s">
        <v>504</v>
      </c>
      <c r="B89" s="41" t="s">
        <v>9</v>
      </c>
      <c r="C89" s="159" t="s">
        <v>271</v>
      </c>
      <c r="D89" s="200">
        <v>2</v>
      </c>
      <c r="E89" s="196" t="s">
        <v>637</v>
      </c>
      <c r="F89" s="196" t="s">
        <v>642</v>
      </c>
      <c r="G89" s="190"/>
      <c r="H89" s="196" t="s">
        <v>644</v>
      </c>
      <c r="I89" s="190"/>
      <c r="J89" s="190"/>
      <c r="K89" s="196" t="s">
        <v>639</v>
      </c>
      <c r="L89" s="196" t="s">
        <v>643</v>
      </c>
      <c r="M89" s="190"/>
      <c r="N89" s="198" t="s">
        <v>663</v>
      </c>
      <c r="O89" s="220" t="s">
        <v>715</v>
      </c>
      <c r="P89" s="225" t="s">
        <v>725</v>
      </c>
      <c r="Q89" s="192">
        <v>1</v>
      </c>
      <c r="R89" s="190">
        <v>3</v>
      </c>
      <c r="S89" s="190">
        <v>3</v>
      </c>
      <c r="T89" s="190">
        <v>2</v>
      </c>
      <c r="U89" s="193">
        <v>0</v>
      </c>
      <c r="V89" s="192">
        <v>2</v>
      </c>
      <c r="W89" s="190">
        <v>3</v>
      </c>
      <c r="X89" s="193">
        <v>1</v>
      </c>
      <c r="Y89" s="194">
        <v>2</v>
      </c>
      <c r="Z89" s="194">
        <v>0</v>
      </c>
      <c r="AA89" s="227" t="s">
        <v>706</v>
      </c>
      <c r="AB89" s="196" t="s">
        <v>706</v>
      </c>
      <c r="AC89" s="228" t="s">
        <v>629</v>
      </c>
      <c r="AD89" s="192"/>
      <c r="AE89" s="190"/>
      <c r="AF89" s="190"/>
      <c r="AG89" s="190"/>
      <c r="AH89" s="201"/>
      <c r="AI89" s="201"/>
      <c r="AJ89" s="201"/>
      <c r="AK89" s="193"/>
      <c r="AL89" s="192" t="s">
        <v>626</v>
      </c>
      <c r="AM89" s="190"/>
      <c r="AN89" s="190"/>
      <c r="AO89" s="193"/>
      <c r="AP89" s="181"/>
      <c r="AQ89" s="215" t="s">
        <v>806</v>
      </c>
    </row>
    <row r="90" spans="1:43" x14ac:dyDescent="0.25">
      <c r="A90" s="41" t="s">
        <v>63</v>
      </c>
      <c r="B90" s="41" t="s">
        <v>64</v>
      </c>
      <c r="C90" s="159" t="s">
        <v>331</v>
      </c>
      <c r="D90" s="200">
        <v>2</v>
      </c>
      <c r="E90" s="190" t="s">
        <v>634</v>
      </c>
      <c r="F90" s="190" t="s">
        <v>642</v>
      </c>
      <c r="G90" s="190" t="s">
        <v>639</v>
      </c>
      <c r="H90" s="190" t="s">
        <v>644</v>
      </c>
      <c r="I90" s="190"/>
      <c r="J90" s="190"/>
      <c r="K90" s="190" t="s">
        <v>639</v>
      </c>
      <c r="L90" s="190" t="s">
        <v>644</v>
      </c>
      <c r="M90" s="190"/>
      <c r="N90" s="191" t="s">
        <v>674</v>
      </c>
      <c r="O90" s="219"/>
      <c r="P90" s="224"/>
      <c r="Q90" s="192"/>
      <c r="R90" s="190"/>
      <c r="S90" s="190"/>
      <c r="T90" s="190"/>
      <c r="U90" s="193"/>
      <c r="V90" s="192">
        <v>3</v>
      </c>
      <c r="W90" s="190">
        <v>2</v>
      </c>
      <c r="X90" s="193">
        <v>1</v>
      </c>
      <c r="Y90" s="194">
        <v>1</v>
      </c>
      <c r="Z90" s="194">
        <v>3</v>
      </c>
      <c r="AA90" s="192" t="s">
        <v>629</v>
      </c>
      <c r="AB90" s="190" t="s">
        <v>629</v>
      </c>
      <c r="AC90" s="193"/>
      <c r="AD90" s="192"/>
      <c r="AE90" s="201"/>
      <c r="AF90" s="201"/>
      <c r="AG90" s="201"/>
      <c r="AH90" s="190"/>
      <c r="AI90" s="190"/>
      <c r="AJ90" s="190"/>
      <c r="AK90" s="193"/>
      <c r="AL90" s="192"/>
      <c r="AM90" s="190"/>
      <c r="AN90" s="190"/>
      <c r="AO90" s="193"/>
      <c r="AP90" s="181" t="s">
        <v>946</v>
      </c>
      <c r="AQ90" s="174"/>
    </row>
    <row r="91" spans="1:43" x14ac:dyDescent="0.25">
      <c r="A91" s="41" t="s">
        <v>612</v>
      </c>
      <c r="B91" s="41" t="s">
        <v>78</v>
      </c>
      <c r="C91" s="159" t="s">
        <v>338</v>
      </c>
      <c r="D91" s="200">
        <v>2</v>
      </c>
      <c r="E91" s="190" t="s">
        <v>634</v>
      </c>
      <c r="F91" s="190" t="s">
        <v>635</v>
      </c>
      <c r="G91" s="190" t="s">
        <v>638</v>
      </c>
      <c r="H91" s="190" t="s">
        <v>644</v>
      </c>
      <c r="I91" s="190"/>
      <c r="J91" s="190"/>
      <c r="K91" s="190" t="s">
        <v>646</v>
      </c>
      <c r="L91" s="190" t="s">
        <v>644</v>
      </c>
      <c r="M91" s="190" t="s">
        <v>626</v>
      </c>
      <c r="N91" s="191" t="s">
        <v>672</v>
      </c>
      <c r="O91" s="219" t="s">
        <v>919</v>
      </c>
      <c r="P91" s="224" t="s">
        <v>725</v>
      </c>
      <c r="Q91" s="192">
        <v>2</v>
      </c>
      <c r="R91" s="190">
        <v>3</v>
      </c>
      <c r="S91" s="190">
        <v>3</v>
      </c>
      <c r="T91" s="190">
        <v>3</v>
      </c>
      <c r="U91" s="193">
        <v>2</v>
      </c>
      <c r="V91" s="192">
        <v>2</v>
      </c>
      <c r="W91" s="190">
        <v>3</v>
      </c>
      <c r="X91" s="193">
        <v>2</v>
      </c>
      <c r="Y91" s="194">
        <v>2</v>
      </c>
      <c r="Z91" s="194"/>
      <c r="AA91" s="192" t="s">
        <v>697</v>
      </c>
      <c r="AB91" s="190" t="s">
        <v>697</v>
      </c>
      <c r="AC91" s="193" t="s">
        <v>697</v>
      </c>
      <c r="AD91" s="192"/>
      <c r="AE91" s="190"/>
      <c r="AF91" s="190"/>
      <c r="AG91" s="201"/>
      <c r="AH91" s="201"/>
      <c r="AI91" s="201"/>
      <c r="AJ91" s="201"/>
      <c r="AK91" s="193"/>
      <c r="AL91" s="192" t="s">
        <v>626</v>
      </c>
      <c r="AM91" s="190" t="s">
        <v>626</v>
      </c>
      <c r="AN91" s="190"/>
      <c r="AO91" s="193"/>
      <c r="AP91" s="181" t="s">
        <v>947</v>
      </c>
      <c r="AQ91" s="238" t="s">
        <v>948</v>
      </c>
    </row>
    <row r="92" spans="1:43" x14ac:dyDescent="0.25">
      <c r="A92" s="41" t="s">
        <v>604</v>
      </c>
      <c r="B92" s="41" t="s">
        <v>67</v>
      </c>
      <c r="C92" s="159" t="s">
        <v>334</v>
      </c>
      <c r="D92" s="200">
        <v>2</v>
      </c>
      <c r="E92" s="196" t="s">
        <v>634</v>
      </c>
      <c r="F92" s="196" t="s">
        <v>642</v>
      </c>
      <c r="G92" s="196" t="s">
        <v>639</v>
      </c>
      <c r="H92" s="196" t="s">
        <v>660</v>
      </c>
      <c r="I92" s="190"/>
      <c r="J92" s="190"/>
      <c r="K92" s="196" t="s">
        <v>646</v>
      </c>
      <c r="L92" s="196" t="s">
        <v>644</v>
      </c>
      <c r="M92" s="196" t="s">
        <v>626</v>
      </c>
      <c r="N92" s="198" t="s">
        <v>678</v>
      </c>
      <c r="O92" s="220" t="s">
        <v>722</v>
      </c>
      <c r="P92" s="225" t="s">
        <v>643</v>
      </c>
      <c r="Q92" s="192">
        <v>2</v>
      </c>
      <c r="R92" s="190">
        <v>2</v>
      </c>
      <c r="S92" s="190">
        <v>3</v>
      </c>
      <c r="T92" s="190">
        <v>2</v>
      </c>
      <c r="U92" s="193">
        <v>1</v>
      </c>
      <c r="V92" s="192">
        <v>2</v>
      </c>
      <c r="W92" s="190">
        <v>3</v>
      </c>
      <c r="X92" s="193">
        <v>1</v>
      </c>
      <c r="Y92" s="194">
        <v>1</v>
      </c>
      <c r="Z92" s="194">
        <v>3</v>
      </c>
      <c r="AA92" s="227" t="s">
        <v>629</v>
      </c>
      <c r="AB92" s="196" t="s">
        <v>629</v>
      </c>
      <c r="AC92" s="228" t="s">
        <v>629</v>
      </c>
      <c r="AD92" s="192"/>
      <c r="AE92" s="190"/>
      <c r="AF92" s="201"/>
      <c r="AG92" s="201"/>
      <c r="AH92" s="190"/>
      <c r="AI92" s="190"/>
      <c r="AJ92" s="190"/>
      <c r="AK92" s="193"/>
      <c r="AL92" s="192" t="s">
        <v>626</v>
      </c>
      <c r="AM92" s="190"/>
      <c r="AN92" s="190"/>
      <c r="AO92" s="193"/>
      <c r="AP92" s="229" t="s">
        <v>774</v>
      </c>
      <c r="AQ92" s="215" t="s">
        <v>807</v>
      </c>
    </row>
    <row r="93" spans="1:43" x14ac:dyDescent="0.25">
      <c r="A93" s="41" t="s">
        <v>512</v>
      </c>
      <c r="B93" s="41" t="s">
        <v>13</v>
      </c>
      <c r="C93" s="159" t="s">
        <v>275</v>
      </c>
      <c r="D93" s="200">
        <v>2</v>
      </c>
      <c r="E93" s="190" t="s">
        <v>634</v>
      </c>
      <c r="F93" s="190" t="s">
        <v>635</v>
      </c>
      <c r="G93" s="190" t="s">
        <v>639</v>
      </c>
      <c r="H93" s="190" t="s">
        <v>639</v>
      </c>
      <c r="I93" s="190"/>
      <c r="J93" s="190"/>
      <c r="K93" s="190" t="s">
        <v>646</v>
      </c>
      <c r="L93" s="190" t="s">
        <v>644</v>
      </c>
      <c r="M93" s="190" t="s">
        <v>626</v>
      </c>
      <c r="N93" s="191" t="s">
        <v>949</v>
      </c>
      <c r="O93" s="219" t="s">
        <v>695</v>
      </c>
      <c r="P93" s="224" t="s">
        <v>725</v>
      </c>
      <c r="Q93" s="192">
        <v>1</v>
      </c>
      <c r="R93" s="190">
        <v>2</v>
      </c>
      <c r="S93" s="190">
        <v>3</v>
      </c>
      <c r="T93" s="190">
        <v>3</v>
      </c>
      <c r="U93" s="193">
        <v>2</v>
      </c>
      <c r="V93" s="192">
        <v>3</v>
      </c>
      <c r="W93" s="190">
        <v>2</v>
      </c>
      <c r="X93" s="193">
        <v>1</v>
      </c>
      <c r="Y93" s="194">
        <v>2</v>
      </c>
      <c r="Z93" s="194">
        <v>1</v>
      </c>
      <c r="AA93" s="192" t="s">
        <v>629</v>
      </c>
      <c r="AB93" s="190" t="s">
        <v>629</v>
      </c>
      <c r="AC93" s="193" t="s">
        <v>629</v>
      </c>
      <c r="AD93" s="192"/>
      <c r="AE93" s="190"/>
      <c r="AF93" s="201"/>
      <c r="AG93" s="201"/>
      <c r="AH93" s="190"/>
      <c r="AI93" s="190"/>
      <c r="AJ93" s="190"/>
      <c r="AK93" s="193"/>
      <c r="AL93" s="192"/>
      <c r="AM93" s="190"/>
      <c r="AN93" s="190"/>
      <c r="AO93" s="193"/>
      <c r="AP93" s="181"/>
      <c r="AQ93" s="238" t="s">
        <v>950</v>
      </c>
    </row>
    <row r="94" spans="1:43" x14ac:dyDescent="0.25">
      <c r="A94" s="41" t="s">
        <v>503</v>
      </c>
      <c r="B94" s="41" t="s">
        <v>95</v>
      </c>
      <c r="C94" s="159" t="s">
        <v>270</v>
      </c>
      <c r="D94" s="200">
        <v>2</v>
      </c>
      <c r="E94" s="190" t="s">
        <v>634</v>
      </c>
      <c r="F94" s="190" t="s">
        <v>642</v>
      </c>
      <c r="G94" s="190" t="s">
        <v>639</v>
      </c>
      <c r="H94" s="190" t="s">
        <v>639</v>
      </c>
      <c r="I94" s="190"/>
      <c r="J94" s="190"/>
      <c r="K94" s="190" t="s">
        <v>646</v>
      </c>
      <c r="L94" s="190" t="s">
        <v>915</v>
      </c>
      <c r="M94" s="190" t="s">
        <v>626</v>
      </c>
      <c r="N94" s="191" t="s">
        <v>663</v>
      </c>
      <c r="O94" s="219" t="s">
        <v>694</v>
      </c>
      <c r="P94" s="224" t="s">
        <v>643</v>
      </c>
      <c r="Q94" s="192">
        <v>2</v>
      </c>
      <c r="R94" s="190">
        <v>3</v>
      </c>
      <c r="S94" s="190">
        <v>3</v>
      </c>
      <c r="T94" s="190">
        <v>2</v>
      </c>
      <c r="U94" s="193">
        <v>1</v>
      </c>
      <c r="V94" s="192">
        <v>3</v>
      </c>
      <c r="W94" s="190">
        <v>2</v>
      </c>
      <c r="X94" s="193">
        <v>1</v>
      </c>
      <c r="Y94" s="194">
        <v>0</v>
      </c>
      <c r="Z94" s="194">
        <v>2</v>
      </c>
      <c r="AA94" s="192" t="s">
        <v>629</v>
      </c>
      <c r="AB94" s="190" t="s">
        <v>629</v>
      </c>
      <c r="AC94" s="193" t="s">
        <v>629</v>
      </c>
      <c r="AD94" s="192"/>
      <c r="AE94" s="190"/>
      <c r="AF94" s="201"/>
      <c r="AG94" s="201"/>
      <c r="AH94" s="201"/>
      <c r="AI94" s="190"/>
      <c r="AJ94" s="190"/>
      <c r="AK94" s="193"/>
      <c r="AL94" s="192" t="s">
        <v>626</v>
      </c>
      <c r="AM94" s="190"/>
      <c r="AN94" s="190"/>
      <c r="AO94" s="193"/>
      <c r="AP94" s="181" t="s">
        <v>729</v>
      </c>
      <c r="AQ94" s="238" t="s">
        <v>951</v>
      </c>
    </row>
    <row r="95" spans="1:43" x14ac:dyDescent="0.25">
      <c r="A95" s="41" t="s">
        <v>607</v>
      </c>
      <c r="B95" s="41" t="s">
        <v>69</v>
      </c>
      <c r="C95" s="159" t="s">
        <v>335</v>
      </c>
      <c r="D95" s="200">
        <v>2</v>
      </c>
      <c r="E95" s="196" t="s">
        <v>634</v>
      </c>
      <c r="F95" s="190" t="s">
        <v>642</v>
      </c>
      <c r="G95" s="196" t="s">
        <v>639</v>
      </c>
      <c r="H95" s="196" t="s">
        <v>639</v>
      </c>
      <c r="I95" s="190"/>
      <c r="J95" s="190"/>
      <c r="K95" s="175" t="s">
        <v>646</v>
      </c>
      <c r="L95" s="32" t="s">
        <v>644</v>
      </c>
      <c r="M95" s="32"/>
      <c r="N95" s="198" t="s">
        <v>673</v>
      </c>
      <c r="O95" s="220" t="s">
        <v>702</v>
      </c>
      <c r="P95" s="225" t="s">
        <v>725</v>
      </c>
      <c r="Q95" s="192">
        <v>2</v>
      </c>
      <c r="R95" s="190">
        <v>3</v>
      </c>
      <c r="S95" s="190">
        <v>2</v>
      </c>
      <c r="T95" s="190">
        <v>1</v>
      </c>
      <c r="U95" s="193">
        <v>0</v>
      </c>
      <c r="V95" s="192">
        <v>1</v>
      </c>
      <c r="W95" s="190">
        <v>3</v>
      </c>
      <c r="X95" s="193">
        <v>1</v>
      </c>
      <c r="Y95" s="194">
        <v>1</v>
      </c>
      <c r="Z95" s="194">
        <v>3</v>
      </c>
      <c r="AA95" s="227" t="s">
        <v>706</v>
      </c>
      <c r="AB95" s="196" t="s">
        <v>697</v>
      </c>
      <c r="AC95" s="228" t="s">
        <v>706</v>
      </c>
      <c r="AD95" s="192"/>
      <c r="AE95" s="190"/>
      <c r="AF95" s="190"/>
      <c r="AG95" s="201"/>
      <c r="AH95" s="201"/>
      <c r="AI95" s="201"/>
      <c r="AJ95" s="190"/>
      <c r="AK95" s="193"/>
      <c r="AL95" s="227" t="s">
        <v>626</v>
      </c>
      <c r="AM95" s="196" t="s">
        <v>626</v>
      </c>
      <c r="AN95" s="190"/>
      <c r="AO95" s="193"/>
      <c r="AP95" s="229" t="s">
        <v>758</v>
      </c>
      <c r="AQ95" s="215" t="s">
        <v>791</v>
      </c>
    </row>
    <row r="96" spans="1:43" x14ac:dyDescent="0.25">
      <c r="A96" s="63" t="s">
        <v>594</v>
      </c>
      <c r="B96" s="63" t="s">
        <v>60</v>
      </c>
      <c r="C96" s="162" t="s">
        <v>328</v>
      </c>
      <c r="D96" s="203">
        <v>3</v>
      </c>
      <c r="E96" s="190" t="s">
        <v>634</v>
      </c>
      <c r="F96" s="190" t="s">
        <v>642</v>
      </c>
      <c r="G96" s="190" t="s">
        <v>641</v>
      </c>
      <c r="H96" s="190" t="s">
        <v>644</v>
      </c>
      <c r="I96" s="190"/>
      <c r="J96" s="190"/>
      <c r="K96" s="190" t="s">
        <v>646</v>
      </c>
      <c r="L96" s="190"/>
      <c r="M96" s="190"/>
      <c r="N96" s="191" t="s">
        <v>669</v>
      </c>
      <c r="O96" s="219"/>
      <c r="P96" s="224" t="s">
        <v>643</v>
      </c>
      <c r="Q96" s="192"/>
      <c r="R96" s="190"/>
      <c r="S96" s="190">
        <v>3</v>
      </c>
      <c r="T96" s="190"/>
      <c r="U96" s="193"/>
      <c r="V96" s="192"/>
      <c r="W96" s="190"/>
      <c r="X96" s="193"/>
      <c r="Y96" s="194"/>
      <c r="Z96" s="194"/>
      <c r="AA96" s="192" t="s">
        <v>697</v>
      </c>
      <c r="AB96" s="190" t="s">
        <v>629</v>
      </c>
      <c r="AC96" s="193" t="s">
        <v>629</v>
      </c>
      <c r="AD96" s="192"/>
      <c r="AE96" s="190"/>
      <c r="AF96" s="190"/>
      <c r="AG96" s="190"/>
      <c r="AH96" s="190"/>
      <c r="AI96" s="190"/>
      <c r="AJ96" s="190"/>
      <c r="AK96" s="193"/>
      <c r="AL96" s="192"/>
      <c r="AM96" s="190"/>
      <c r="AN96" s="190"/>
      <c r="AO96" s="193"/>
      <c r="AP96" s="181" t="s">
        <v>802</v>
      </c>
      <c r="AQ96" s="174"/>
    </row>
    <row r="97" spans="1:43" x14ac:dyDescent="0.25">
      <c r="A97" s="63" t="s">
        <v>513</v>
      </c>
      <c r="B97" s="63" t="s">
        <v>14</v>
      </c>
      <c r="C97" s="162" t="s">
        <v>276</v>
      </c>
      <c r="D97" s="203">
        <v>3</v>
      </c>
      <c r="E97" s="190" t="s">
        <v>634</v>
      </c>
      <c r="F97" s="190" t="s">
        <v>642</v>
      </c>
      <c r="G97" s="190" t="s">
        <v>639</v>
      </c>
      <c r="H97" s="190" t="s">
        <v>644</v>
      </c>
      <c r="I97" s="190"/>
      <c r="J97" s="190"/>
      <c r="K97" s="190" t="s">
        <v>646</v>
      </c>
      <c r="L97" s="190"/>
      <c r="M97" s="190"/>
      <c r="N97" s="191" t="s">
        <v>673</v>
      </c>
      <c r="O97" s="219" t="s">
        <v>694</v>
      </c>
      <c r="P97" s="224" t="s">
        <v>643</v>
      </c>
      <c r="Q97" s="192">
        <v>2</v>
      </c>
      <c r="R97" s="190">
        <v>3</v>
      </c>
      <c r="S97" s="190">
        <v>3</v>
      </c>
      <c r="T97" s="190">
        <v>2</v>
      </c>
      <c r="U97" s="193">
        <v>0</v>
      </c>
      <c r="V97" s="192">
        <v>2</v>
      </c>
      <c r="W97" s="190">
        <v>3</v>
      </c>
      <c r="X97" s="193">
        <v>2</v>
      </c>
      <c r="Y97" s="194">
        <v>0</v>
      </c>
      <c r="Z97" s="194">
        <v>0</v>
      </c>
      <c r="AA97" s="192" t="s">
        <v>697</v>
      </c>
      <c r="AB97" s="190" t="s">
        <v>629</v>
      </c>
      <c r="AC97" s="193" t="s">
        <v>629</v>
      </c>
      <c r="AD97" s="192"/>
      <c r="AE97" s="201"/>
      <c r="AF97" s="201"/>
      <c r="AG97" s="190"/>
      <c r="AH97" s="190"/>
      <c r="AI97" s="190"/>
      <c r="AJ97" s="190"/>
      <c r="AK97" s="193"/>
      <c r="AL97" s="192"/>
      <c r="AM97" s="190"/>
      <c r="AN97" s="190"/>
      <c r="AO97" s="193"/>
      <c r="AP97" s="181" t="s">
        <v>937</v>
      </c>
      <c r="AQ97" s="238" t="s">
        <v>952</v>
      </c>
    </row>
    <row r="98" spans="1:43" x14ac:dyDescent="0.25">
      <c r="A98" s="63" t="s">
        <v>532</v>
      </c>
      <c r="B98" s="63" t="s">
        <v>24</v>
      </c>
      <c r="C98" s="162" t="s">
        <v>286</v>
      </c>
      <c r="D98" s="203">
        <v>3</v>
      </c>
      <c r="E98" s="190" t="s">
        <v>634</v>
      </c>
      <c r="F98" s="190" t="s">
        <v>642</v>
      </c>
      <c r="G98" s="190" t="s">
        <v>639</v>
      </c>
      <c r="H98" s="190" t="s">
        <v>644</v>
      </c>
      <c r="I98" s="190"/>
      <c r="J98" s="190"/>
      <c r="K98" s="190" t="s">
        <v>646</v>
      </c>
      <c r="L98" s="190"/>
      <c r="M98" s="190"/>
      <c r="N98" s="191" t="s">
        <v>679</v>
      </c>
      <c r="O98" s="219" t="s">
        <v>694</v>
      </c>
      <c r="P98" s="224" t="s">
        <v>643</v>
      </c>
      <c r="Q98" s="192">
        <v>2</v>
      </c>
      <c r="R98" s="190">
        <v>3</v>
      </c>
      <c r="S98" s="190">
        <v>3</v>
      </c>
      <c r="T98" s="190">
        <v>2</v>
      </c>
      <c r="U98" s="193">
        <v>0</v>
      </c>
      <c r="V98" s="192">
        <v>2</v>
      </c>
      <c r="W98" s="190">
        <v>3</v>
      </c>
      <c r="X98" s="193">
        <v>2</v>
      </c>
      <c r="Y98" s="194">
        <v>0</v>
      </c>
      <c r="Z98" s="194">
        <v>0</v>
      </c>
      <c r="AA98" s="192" t="s">
        <v>629</v>
      </c>
      <c r="AB98" s="190" t="s">
        <v>629</v>
      </c>
      <c r="AC98" s="193" t="s">
        <v>629</v>
      </c>
      <c r="AD98" s="192"/>
      <c r="AE98" s="201"/>
      <c r="AF98" s="190"/>
      <c r="AG98" s="190"/>
      <c r="AH98" s="190"/>
      <c r="AI98" s="190"/>
      <c r="AJ98" s="190"/>
      <c r="AK98" s="193"/>
      <c r="AL98" s="192"/>
      <c r="AM98" s="190"/>
      <c r="AN98" s="190"/>
      <c r="AO98" s="193"/>
      <c r="AP98" s="181" t="s">
        <v>937</v>
      </c>
      <c r="AQ98" s="174"/>
    </row>
    <row r="99" spans="1:43" x14ac:dyDescent="0.25">
      <c r="A99" s="63" t="s">
        <v>586</v>
      </c>
      <c r="B99" s="63" t="s">
        <v>415</v>
      </c>
      <c r="C99" s="162" t="s">
        <v>953</v>
      </c>
      <c r="D99" s="203">
        <v>3</v>
      </c>
      <c r="E99" s="190" t="s">
        <v>634</v>
      </c>
      <c r="F99" s="190" t="s">
        <v>642</v>
      </c>
      <c r="G99" s="190" t="s">
        <v>639</v>
      </c>
      <c r="H99" s="190" t="s">
        <v>644</v>
      </c>
      <c r="I99" s="190"/>
      <c r="J99" s="190"/>
      <c r="K99" s="190" t="s">
        <v>646</v>
      </c>
      <c r="L99" s="190"/>
      <c r="M99" s="190"/>
      <c r="N99" s="191" t="s">
        <v>954</v>
      </c>
      <c r="O99" s="219" t="s">
        <v>721</v>
      </c>
      <c r="P99" s="224" t="s">
        <v>643</v>
      </c>
      <c r="Q99" s="192">
        <v>3</v>
      </c>
      <c r="R99" s="190">
        <v>3</v>
      </c>
      <c r="S99" s="190">
        <v>3</v>
      </c>
      <c r="T99" s="190">
        <v>2</v>
      </c>
      <c r="U99" s="193">
        <v>0</v>
      </c>
      <c r="V99" s="192">
        <v>2</v>
      </c>
      <c r="W99" s="190">
        <v>3</v>
      </c>
      <c r="X99" s="193">
        <v>2</v>
      </c>
      <c r="Y99" s="194">
        <v>3</v>
      </c>
      <c r="Z99" s="194">
        <v>2</v>
      </c>
      <c r="AA99" s="192" t="s">
        <v>706</v>
      </c>
      <c r="AB99" s="190" t="s">
        <v>697</v>
      </c>
      <c r="AC99" s="193" t="s">
        <v>629</v>
      </c>
      <c r="AD99" s="192"/>
      <c r="AE99" s="201"/>
      <c r="AF99" s="201"/>
      <c r="AG99" s="201"/>
      <c r="AH99" s="190"/>
      <c r="AI99" s="190"/>
      <c r="AJ99" s="190"/>
      <c r="AK99" s="193"/>
      <c r="AL99" s="192"/>
      <c r="AM99" s="190"/>
      <c r="AN99" s="190"/>
      <c r="AO99" s="193"/>
      <c r="AP99" s="181" t="s">
        <v>772</v>
      </c>
      <c r="AQ99" s="238" t="s">
        <v>955</v>
      </c>
    </row>
    <row r="100" spans="1:43" x14ac:dyDescent="0.25">
      <c r="A100" s="63" t="s">
        <v>514</v>
      </c>
      <c r="B100" s="63" t="s">
        <v>16</v>
      </c>
      <c r="C100" s="162" t="s">
        <v>277</v>
      </c>
      <c r="D100" s="203">
        <v>3</v>
      </c>
      <c r="E100" s="190" t="s">
        <v>634</v>
      </c>
      <c r="F100" s="190" t="s">
        <v>642</v>
      </c>
      <c r="G100" s="190" t="s">
        <v>638</v>
      </c>
      <c r="H100" s="190" t="s">
        <v>644</v>
      </c>
      <c r="I100" s="190"/>
      <c r="J100" s="190"/>
      <c r="K100" s="190" t="s">
        <v>646</v>
      </c>
      <c r="L100" s="190"/>
      <c r="M100" s="190"/>
      <c r="N100" s="191" t="s">
        <v>957</v>
      </c>
      <c r="O100" s="219" t="s">
        <v>721</v>
      </c>
      <c r="P100" s="224" t="s">
        <v>643</v>
      </c>
      <c r="Q100" s="192">
        <v>2</v>
      </c>
      <c r="R100" s="190">
        <v>3</v>
      </c>
      <c r="S100" s="190">
        <v>3</v>
      </c>
      <c r="T100" s="190">
        <v>2</v>
      </c>
      <c r="U100" s="193">
        <v>1</v>
      </c>
      <c r="V100" s="192">
        <v>2</v>
      </c>
      <c r="W100" s="190">
        <v>3</v>
      </c>
      <c r="X100" s="193">
        <v>2</v>
      </c>
      <c r="Y100" s="194">
        <v>2</v>
      </c>
      <c r="Z100" s="194">
        <v>3</v>
      </c>
      <c r="AA100" s="192" t="s">
        <v>706</v>
      </c>
      <c r="AB100" s="190" t="s">
        <v>629</v>
      </c>
      <c r="AC100" s="193" t="s">
        <v>629</v>
      </c>
      <c r="AD100" s="192"/>
      <c r="AE100" s="201"/>
      <c r="AF100" s="190"/>
      <c r="AG100" s="190"/>
      <c r="AH100" s="190"/>
      <c r="AI100" s="190"/>
      <c r="AJ100" s="190"/>
      <c r="AK100" s="193"/>
      <c r="AL100" s="192" t="s">
        <v>626</v>
      </c>
      <c r="AM100" s="190"/>
      <c r="AN100" s="190"/>
      <c r="AO100" s="193"/>
      <c r="AP100" s="181" t="s">
        <v>958</v>
      </c>
      <c r="AQ100" s="238" t="s">
        <v>956</v>
      </c>
    </row>
    <row r="101" spans="1:43" x14ac:dyDescent="0.25">
      <c r="A101" s="63" t="s">
        <v>595</v>
      </c>
      <c r="B101" s="63" t="s">
        <v>61</v>
      </c>
      <c r="C101" s="162" t="s">
        <v>329</v>
      </c>
      <c r="D101" s="203">
        <v>3</v>
      </c>
      <c r="E101" s="190" t="s">
        <v>634</v>
      </c>
      <c r="F101" s="190" t="s">
        <v>642</v>
      </c>
      <c r="G101" s="190" t="s">
        <v>639</v>
      </c>
      <c r="H101" s="190" t="s">
        <v>644</v>
      </c>
      <c r="I101" s="190"/>
      <c r="J101" s="190"/>
      <c r="K101" s="190" t="s">
        <v>646</v>
      </c>
      <c r="L101" s="190"/>
      <c r="M101" s="190"/>
      <c r="N101" s="191" t="s">
        <v>673</v>
      </c>
      <c r="O101" s="219" t="s">
        <v>695</v>
      </c>
      <c r="P101" s="224" t="s">
        <v>643</v>
      </c>
      <c r="Q101" s="192">
        <v>2</v>
      </c>
      <c r="R101" s="190">
        <v>3</v>
      </c>
      <c r="S101" s="190">
        <v>3</v>
      </c>
      <c r="T101" s="190">
        <v>2</v>
      </c>
      <c r="U101" s="193">
        <v>0</v>
      </c>
      <c r="V101" s="192">
        <v>0</v>
      </c>
      <c r="W101" s="190">
        <v>3</v>
      </c>
      <c r="X101" s="193">
        <v>2</v>
      </c>
      <c r="Y101" s="194">
        <v>2</v>
      </c>
      <c r="Z101" s="194">
        <v>2</v>
      </c>
      <c r="AA101" s="192" t="s">
        <v>697</v>
      </c>
      <c r="AB101" s="190" t="s">
        <v>629</v>
      </c>
      <c r="AC101" s="193" t="s">
        <v>629</v>
      </c>
      <c r="AD101" s="192"/>
      <c r="AE101" s="201"/>
      <c r="AF101" s="201"/>
      <c r="AG101" s="190"/>
      <c r="AH101" s="190"/>
      <c r="AI101" s="190"/>
      <c r="AJ101" s="190"/>
      <c r="AK101" s="193"/>
      <c r="AL101" s="192"/>
      <c r="AM101" s="190"/>
      <c r="AN101" s="190"/>
      <c r="AO101" s="193"/>
      <c r="AP101" s="181" t="s">
        <v>959</v>
      </c>
      <c r="AQ101" s="174"/>
    </row>
    <row r="102" spans="1:43" x14ac:dyDescent="0.25">
      <c r="A102" s="63" t="s">
        <v>540</v>
      </c>
      <c r="B102" s="63" t="s">
        <v>441</v>
      </c>
      <c r="C102" s="162" t="s">
        <v>442</v>
      </c>
      <c r="D102" s="203">
        <v>3</v>
      </c>
      <c r="E102" s="190" t="s">
        <v>634</v>
      </c>
      <c r="F102" s="190" t="s">
        <v>642</v>
      </c>
      <c r="G102" s="190" t="s">
        <v>641</v>
      </c>
      <c r="H102" s="190" t="s">
        <v>644</v>
      </c>
      <c r="I102" s="190"/>
      <c r="J102" s="190"/>
      <c r="K102" s="190" t="s">
        <v>646</v>
      </c>
      <c r="L102" s="190" t="s">
        <v>915</v>
      </c>
      <c r="M102" s="190"/>
      <c r="N102" s="191" t="s">
        <v>672</v>
      </c>
      <c r="O102" s="219" t="s">
        <v>702</v>
      </c>
      <c r="P102" s="224" t="s">
        <v>643</v>
      </c>
      <c r="Q102" s="192">
        <v>0</v>
      </c>
      <c r="R102" s="190">
        <v>2</v>
      </c>
      <c r="S102" s="190">
        <v>3</v>
      </c>
      <c r="T102" s="190">
        <v>2</v>
      </c>
      <c r="U102" s="193">
        <v>0</v>
      </c>
      <c r="V102" s="192">
        <v>1</v>
      </c>
      <c r="W102" s="190">
        <v>3</v>
      </c>
      <c r="X102" s="193">
        <v>2</v>
      </c>
      <c r="Y102" s="194">
        <v>0</v>
      </c>
      <c r="Z102" s="194">
        <v>2</v>
      </c>
      <c r="AA102" s="192" t="s">
        <v>697</v>
      </c>
      <c r="AB102" s="190" t="s">
        <v>629</v>
      </c>
      <c r="AC102" s="193" t="s">
        <v>629</v>
      </c>
      <c r="AD102" s="192"/>
      <c r="AE102" s="201"/>
      <c r="AF102" s="201"/>
      <c r="AG102" s="190"/>
      <c r="AH102" s="190"/>
      <c r="AI102" s="190"/>
      <c r="AJ102" s="190"/>
      <c r="AK102" s="193"/>
      <c r="AL102" s="192" t="s">
        <v>626</v>
      </c>
      <c r="AM102" s="190"/>
      <c r="AN102" s="190"/>
      <c r="AO102" s="193"/>
      <c r="AP102" s="181" t="s">
        <v>961</v>
      </c>
      <c r="AQ102" s="238" t="s">
        <v>960</v>
      </c>
    </row>
    <row r="103" spans="1:43" x14ac:dyDescent="0.25">
      <c r="A103" s="63" t="s">
        <v>543</v>
      </c>
      <c r="B103" s="63" t="s">
        <v>28</v>
      </c>
      <c r="C103" s="162" t="s">
        <v>291</v>
      </c>
      <c r="D103" s="203">
        <v>3</v>
      </c>
      <c r="E103" s="190" t="s">
        <v>634</v>
      </c>
      <c r="F103" s="190" t="s">
        <v>642</v>
      </c>
      <c r="G103" s="190" t="s">
        <v>641</v>
      </c>
      <c r="H103" s="190" t="s">
        <v>661</v>
      </c>
      <c r="I103" s="190"/>
      <c r="J103" s="190"/>
      <c r="K103" s="190" t="s">
        <v>646</v>
      </c>
      <c r="L103" s="190"/>
      <c r="M103" s="190"/>
      <c r="N103" s="191" t="s">
        <v>963</v>
      </c>
      <c r="O103" s="219" t="s">
        <v>715</v>
      </c>
      <c r="P103" s="224" t="s">
        <v>725</v>
      </c>
      <c r="Q103" s="192">
        <v>2</v>
      </c>
      <c r="R103" s="190">
        <v>3</v>
      </c>
      <c r="S103" s="190">
        <v>3</v>
      </c>
      <c r="T103" s="190">
        <v>2</v>
      </c>
      <c r="U103" s="193">
        <v>1</v>
      </c>
      <c r="V103" s="192">
        <v>0</v>
      </c>
      <c r="W103" s="190">
        <v>3</v>
      </c>
      <c r="X103" s="193">
        <v>2</v>
      </c>
      <c r="Y103" s="194">
        <v>3</v>
      </c>
      <c r="Z103" s="194">
        <v>3</v>
      </c>
      <c r="AA103" s="192" t="s">
        <v>706</v>
      </c>
      <c r="AB103" s="190" t="s">
        <v>697</v>
      </c>
      <c r="AC103" s="193" t="s">
        <v>697</v>
      </c>
      <c r="AD103" s="192"/>
      <c r="AE103" s="190"/>
      <c r="AF103" s="201"/>
      <c r="AG103" s="201"/>
      <c r="AH103" s="190"/>
      <c r="AI103" s="190"/>
      <c r="AJ103" s="190"/>
      <c r="AK103" s="193"/>
      <c r="AL103" s="192"/>
      <c r="AM103" s="190"/>
      <c r="AN103" s="190"/>
      <c r="AO103" s="193"/>
      <c r="AP103" s="181" t="s">
        <v>972</v>
      </c>
      <c r="AQ103" s="238" t="s">
        <v>962</v>
      </c>
    </row>
    <row r="104" spans="1:43" x14ac:dyDescent="0.25">
      <c r="A104" s="63" t="s">
        <v>561</v>
      </c>
      <c r="B104" s="63" t="s">
        <v>38</v>
      </c>
      <c r="C104" s="162" t="s">
        <v>303</v>
      </c>
      <c r="D104" s="203">
        <v>3</v>
      </c>
      <c r="E104" s="190" t="s">
        <v>634</v>
      </c>
      <c r="F104" s="190" t="s">
        <v>642</v>
      </c>
      <c r="G104" s="190" t="s">
        <v>641</v>
      </c>
      <c r="H104" s="190" t="s">
        <v>661</v>
      </c>
      <c r="I104" s="190"/>
      <c r="J104" s="190"/>
      <c r="K104" s="190" t="s">
        <v>646</v>
      </c>
      <c r="L104" s="190"/>
      <c r="M104" s="190"/>
      <c r="N104" s="191" t="s">
        <v>665</v>
      </c>
      <c r="O104" s="219" t="s">
        <v>715</v>
      </c>
      <c r="P104" s="224" t="s">
        <v>725</v>
      </c>
      <c r="Q104" s="192">
        <v>2</v>
      </c>
      <c r="R104" s="190">
        <v>3</v>
      </c>
      <c r="S104" s="190">
        <v>3</v>
      </c>
      <c r="T104" s="190">
        <v>2</v>
      </c>
      <c r="U104" s="193">
        <v>1</v>
      </c>
      <c r="V104" s="192">
        <v>0</v>
      </c>
      <c r="W104" s="190">
        <v>3</v>
      </c>
      <c r="X104" s="193">
        <v>2</v>
      </c>
      <c r="Y104" s="194">
        <v>3</v>
      </c>
      <c r="Z104" s="194">
        <v>3</v>
      </c>
      <c r="AA104" s="192" t="s">
        <v>706</v>
      </c>
      <c r="AB104" s="190" t="s">
        <v>697</v>
      </c>
      <c r="AC104" s="193" t="s">
        <v>697</v>
      </c>
      <c r="AD104" s="192"/>
      <c r="AE104" s="190"/>
      <c r="AF104" s="201"/>
      <c r="AG104" s="201"/>
      <c r="AH104" s="190"/>
      <c r="AI104" s="190"/>
      <c r="AJ104" s="190"/>
      <c r="AK104" s="193"/>
      <c r="AL104" s="192"/>
      <c r="AM104" s="190"/>
      <c r="AN104" s="190"/>
      <c r="AO104" s="193"/>
      <c r="AP104" s="181" t="s">
        <v>970</v>
      </c>
      <c r="AQ104" s="238" t="s">
        <v>964</v>
      </c>
    </row>
    <row r="105" spans="1:43" x14ac:dyDescent="0.25">
      <c r="A105" s="63" t="s">
        <v>515</v>
      </c>
      <c r="B105" s="63" t="s">
        <v>433</v>
      </c>
      <c r="C105" s="162" t="s">
        <v>434</v>
      </c>
      <c r="D105" s="203">
        <v>3</v>
      </c>
      <c r="E105" s="190" t="s">
        <v>634</v>
      </c>
      <c r="F105" s="190" t="s">
        <v>642</v>
      </c>
      <c r="G105" s="190" t="s">
        <v>641</v>
      </c>
      <c r="H105" s="190" t="s">
        <v>644</v>
      </c>
      <c r="I105" s="190"/>
      <c r="J105" s="190"/>
      <c r="K105" s="190" t="s">
        <v>646</v>
      </c>
      <c r="L105" s="190"/>
      <c r="M105" s="190"/>
      <c r="N105" s="191" t="s">
        <v>683</v>
      </c>
      <c r="O105" s="219" t="s">
        <v>695</v>
      </c>
      <c r="P105" s="224" t="s">
        <v>643</v>
      </c>
      <c r="Q105" s="192">
        <v>0</v>
      </c>
      <c r="R105" s="190">
        <v>1</v>
      </c>
      <c r="S105" s="190">
        <v>3</v>
      </c>
      <c r="T105" s="190">
        <v>3</v>
      </c>
      <c r="U105" s="193">
        <v>3</v>
      </c>
      <c r="V105" s="192">
        <v>0</v>
      </c>
      <c r="W105" s="190">
        <v>3</v>
      </c>
      <c r="X105" s="193">
        <v>3</v>
      </c>
      <c r="Y105" s="194">
        <v>3</v>
      </c>
      <c r="Z105" s="194">
        <v>0</v>
      </c>
      <c r="AA105" s="192" t="s">
        <v>706</v>
      </c>
      <c r="AB105" s="190" t="s">
        <v>706</v>
      </c>
      <c r="AC105" s="193" t="s">
        <v>697</v>
      </c>
      <c r="AD105" s="192"/>
      <c r="AE105" s="190"/>
      <c r="AF105" s="201"/>
      <c r="AG105" s="201"/>
      <c r="AH105" s="201"/>
      <c r="AI105" s="190"/>
      <c r="AJ105" s="190"/>
      <c r="AK105" s="193"/>
      <c r="AL105" s="192"/>
      <c r="AM105" s="190"/>
      <c r="AN105" s="190"/>
      <c r="AO105" s="193"/>
      <c r="AP105" s="181" t="s">
        <v>971</v>
      </c>
      <c r="AQ105" s="238" t="s">
        <v>965</v>
      </c>
    </row>
    <row r="106" spans="1:43" x14ac:dyDescent="0.25">
      <c r="A106" s="63" t="s">
        <v>593</v>
      </c>
      <c r="B106" s="63" t="s">
        <v>99</v>
      </c>
      <c r="C106" s="162" t="s">
        <v>327</v>
      </c>
      <c r="D106" s="203">
        <v>3</v>
      </c>
      <c r="E106" s="190" t="s">
        <v>634</v>
      </c>
      <c r="F106" s="190" t="s">
        <v>642</v>
      </c>
      <c r="G106" s="190" t="s">
        <v>641</v>
      </c>
      <c r="H106" s="190" t="s">
        <v>661</v>
      </c>
      <c r="I106" s="190"/>
      <c r="J106" s="190"/>
      <c r="K106" s="190" t="s">
        <v>646</v>
      </c>
      <c r="L106" s="190"/>
      <c r="M106" s="190"/>
      <c r="N106" s="191" t="s">
        <v>673</v>
      </c>
      <c r="O106" s="219"/>
      <c r="P106" s="224" t="s">
        <v>643</v>
      </c>
      <c r="Q106" s="192">
        <v>2</v>
      </c>
      <c r="R106" s="190">
        <v>3</v>
      </c>
      <c r="S106" s="190">
        <v>3</v>
      </c>
      <c r="T106" s="190">
        <v>2</v>
      </c>
      <c r="U106" s="193">
        <v>1</v>
      </c>
      <c r="V106" s="192">
        <v>2</v>
      </c>
      <c r="W106" s="190">
        <v>3</v>
      </c>
      <c r="X106" s="193">
        <v>3</v>
      </c>
      <c r="Y106" s="194">
        <v>3</v>
      </c>
      <c r="Z106" s="194">
        <v>2</v>
      </c>
      <c r="AA106" s="192" t="s">
        <v>706</v>
      </c>
      <c r="AB106" s="190" t="s">
        <v>697</v>
      </c>
      <c r="AC106" s="193" t="s">
        <v>629</v>
      </c>
      <c r="AD106" s="192"/>
      <c r="AE106" s="190"/>
      <c r="AF106" s="190"/>
      <c r="AG106" s="190"/>
      <c r="AH106" s="190"/>
      <c r="AI106" s="190"/>
      <c r="AJ106" s="190"/>
      <c r="AK106" s="193"/>
      <c r="AL106" s="192"/>
      <c r="AM106" s="190"/>
      <c r="AN106" s="190"/>
      <c r="AO106" s="193"/>
      <c r="AP106" s="181" t="s">
        <v>970</v>
      </c>
      <c r="AQ106" s="174"/>
    </row>
    <row r="107" spans="1:43" x14ac:dyDescent="0.25">
      <c r="A107" s="63" t="s">
        <v>537</v>
      </c>
      <c r="B107" s="63" t="s">
        <v>26</v>
      </c>
      <c r="C107" s="162" t="s">
        <v>289</v>
      </c>
      <c r="D107" s="203">
        <v>3</v>
      </c>
      <c r="E107" s="190" t="s">
        <v>634</v>
      </c>
      <c r="F107" s="190" t="s">
        <v>635</v>
      </c>
      <c r="G107" s="190" t="s">
        <v>639</v>
      </c>
      <c r="H107" s="190" t="s">
        <v>660</v>
      </c>
      <c r="I107" s="190"/>
      <c r="J107" s="190"/>
      <c r="K107" s="190" t="s">
        <v>646</v>
      </c>
      <c r="L107" s="190" t="s">
        <v>967</v>
      </c>
      <c r="M107" s="190"/>
      <c r="N107" s="191" t="s">
        <v>683</v>
      </c>
      <c r="O107" s="219" t="s">
        <v>968</v>
      </c>
      <c r="P107" s="224" t="s">
        <v>725</v>
      </c>
      <c r="Q107" s="192">
        <v>2</v>
      </c>
      <c r="R107" s="190">
        <v>3</v>
      </c>
      <c r="S107" s="190">
        <v>3</v>
      </c>
      <c r="T107" s="190">
        <v>3</v>
      </c>
      <c r="U107" s="193">
        <v>2</v>
      </c>
      <c r="V107" s="192">
        <v>2</v>
      </c>
      <c r="W107" s="190">
        <v>3</v>
      </c>
      <c r="X107" s="193">
        <v>2</v>
      </c>
      <c r="Y107" s="194">
        <v>3</v>
      </c>
      <c r="Z107" s="194">
        <v>3</v>
      </c>
      <c r="AA107" s="192" t="s">
        <v>629</v>
      </c>
      <c r="AB107" s="190" t="s">
        <v>629</v>
      </c>
      <c r="AC107" s="193" t="s">
        <v>697</v>
      </c>
      <c r="AD107" s="192"/>
      <c r="AE107" s="190"/>
      <c r="AF107" s="190"/>
      <c r="AG107" s="190"/>
      <c r="AH107" s="201"/>
      <c r="AI107" s="201"/>
      <c r="AJ107" s="201"/>
      <c r="AK107" s="193"/>
      <c r="AL107" s="192"/>
      <c r="AM107" s="190"/>
      <c r="AN107" s="190"/>
      <c r="AO107" s="193"/>
      <c r="AP107" s="181" t="s">
        <v>969</v>
      </c>
      <c r="AQ107" s="238" t="s">
        <v>966</v>
      </c>
    </row>
    <row r="108" spans="1:43" x14ac:dyDescent="0.25">
      <c r="A108" s="63" t="s">
        <v>538</v>
      </c>
      <c r="B108" s="63" t="s">
        <v>615</v>
      </c>
      <c r="C108" s="162" t="s">
        <v>614</v>
      </c>
      <c r="D108" s="203">
        <v>3</v>
      </c>
      <c r="E108" s="190" t="s">
        <v>634</v>
      </c>
      <c r="F108" s="190" t="s">
        <v>635</v>
      </c>
      <c r="G108" s="190" t="s">
        <v>639</v>
      </c>
      <c r="H108" s="190" t="s">
        <v>661</v>
      </c>
      <c r="I108" s="190"/>
      <c r="J108" s="190"/>
      <c r="K108" s="190" t="s">
        <v>646</v>
      </c>
      <c r="L108" s="190" t="s">
        <v>967</v>
      </c>
      <c r="M108" s="190"/>
      <c r="N108" s="191" t="s">
        <v>683</v>
      </c>
      <c r="O108" s="219" t="s">
        <v>968</v>
      </c>
      <c r="P108" s="224" t="s">
        <v>725</v>
      </c>
      <c r="Q108" s="192">
        <v>2</v>
      </c>
      <c r="R108" s="190">
        <v>3</v>
      </c>
      <c r="S108" s="190">
        <v>3</v>
      </c>
      <c r="T108" s="190">
        <v>3</v>
      </c>
      <c r="U108" s="193">
        <v>2</v>
      </c>
      <c r="V108" s="192">
        <v>2</v>
      </c>
      <c r="W108" s="190">
        <v>3</v>
      </c>
      <c r="X108" s="193">
        <v>2</v>
      </c>
      <c r="Y108" s="194">
        <v>3</v>
      </c>
      <c r="Z108" s="194">
        <v>3</v>
      </c>
      <c r="AA108" s="192" t="s">
        <v>629</v>
      </c>
      <c r="AB108" s="190" t="s">
        <v>629</v>
      </c>
      <c r="AC108" s="193" t="s">
        <v>697</v>
      </c>
      <c r="AD108" s="192"/>
      <c r="AE108" s="190"/>
      <c r="AF108" s="190"/>
      <c r="AG108" s="190"/>
      <c r="AH108" s="201"/>
      <c r="AI108" s="201"/>
      <c r="AJ108" s="201"/>
      <c r="AK108" s="193"/>
      <c r="AL108" s="192"/>
      <c r="AM108" s="190"/>
      <c r="AN108" s="190"/>
      <c r="AO108" s="193"/>
      <c r="AP108" s="181" t="s">
        <v>969</v>
      </c>
      <c r="AQ108" s="238" t="s">
        <v>966</v>
      </c>
    </row>
    <row r="109" spans="1:43" x14ac:dyDescent="0.25">
      <c r="A109" s="63" t="s">
        <v>531</v>
      </c>
      <c r="B109" s="63" t="s">
        <v>74</v>
      </c>
      <c r="C109" s="162" t="s">
        <v>285</v>
      </c>
      <c r="D109" s="203">
        <v>3</v>
      </c>
      <c r="E109" s="190" t="s">
        <v>634</v>
      </c>
      <c r="F109" s="190" t="s">
        <v>642</v>
      </c>
      <c r="G109" s="190" t="s">
        <v>641</v>
      </c>
      <c r="H109" s="190" t="s">
        <v>644</v>
      </c>
      <c r="I109" s="190"/>
      <c r="J109" s="190"/>
      <c r="K109" s="190" t="s">
        <v>646</v>
      </c>
      <c r="L109" s="190"/>
      <c r="M109" s="190"/>
      <c r="N109" s="191" t="s">
        <v>672</v>
      </c>
      <c r="O109" s="219" t="s">
        <v>721</v>
      </c>
      <c r="P109" s="224" t="s">
        <v>643</v>
      </c>
      <c r="Q109" s="192">
        <v>2</v>
      </c>
      <c r="R109" s="190">
        <v>3</v>
      </c>
      <c r="S109" s="190">
        <v>2</v>
      </c>
      <c r="T109" s="190">
        <v>1</v>
      </c>
      <c r="U109" s="193">
        <v>0</v>
      </c>
      <c r="V109" s="192">
        <v>2</v>
      </c>
      <c r="W109" s="190">
        <v>3</v>
      </c>
      <c r="X109" s="193">
        <v>2</v>
      </c>
      <c r="Y109" s="194">
        <v>0</v>
      </c>
      <c r="Z109" s="194">
        <v>2</v>
      </c>
      <c r="AA109" s="192" t="s">
        <v>697</v>
      </c>
      <c r="AB109" s="190" t="s">
        <v>629</v>
      </c>
      <c r="AC109" s="193" t="s">
        <v>697</v>
      </c>
      <c r="AD109" s="192"/>
      <c r="AE109" s="190"/>
      <c r="AF109" s="190"/>
      <c r="AG109" s="190"/>
      <c r="AH109" s="190"/>
      <c r="AI109" s="190"/>
      <c r="AJ109" s="190"/>
      <c r="AK109" s="193"/>
      <c r="AL109" s="192"/>
      <c r="AM109" s="190"/>
      <c r="AN109" s="190"/>
      <c r="AO109" s="193"/>
      <c r="AP109" s="181" t="s">
        <v>973</v>
      </c>
      <c r="AQ109" s="174"/>
    </row>
    <row r="110" spans="1:43" x14ac:dyDescent="0.25">
      <c r="A110" s="63" t="s">
        <v>603</v>
      </c>
      <c r="B110" s="63" t="s">
        <v>66</v>
      </c>
      <c r="C110" s="162" t="s">
        <v>333</v>
      </c>
      <c r="D110" s="203">
        <v>3</v>
      </c>
      <c r="E110" s="190" t="s">
        <v>634</v>
      </c>
      <c r="F110" s="190" t="s">
        <v>642</v>
      </c>
      <c r="G110" s="190" t="s">
        <v>641</v>
      </c>
      <c r="H110" s="190" t="s">
        <v>644</v>
      </c>
      <c r="I110" s="190"/>
      <c r="J110" s="190"/>
      <c r="K110" s="190" t="s">
        <v>646</v>
      </c>
      <c r="L110" s="190"/>
      <c r="M110" s="190"/>
      <c r="N110" s="191" t="s">
        <v>663</v>
      </c>
      <c r="O110" s="219" t="s">
        <v>721</v>
      </c>
      <c r="P110" s="224" t="s">
        <v>643</v>
      </c>
      <c r="Q110" s="192">
        <v>2</v>
      </c>
      <c r="R110" s="190">
        <v>3</v>
      </c>
      <c r="S110" s="190">
        <v>2</v>
      </c>
      <c r="T110" s="190">
        <v>1</v>
      </c>
      <c r="U110" s="193">
        <v>0</v>
      </c>
      <c r="V110" s="192">
        <v>2</v>
      </c>
      <c r="W110" s="190">
        <v>3</v>
      </c>
      <c r="X110" s="193">
        <v>2</v>
      </c>
      <c r="Y110" s="194">
        <v>0</v>
      </c>
      <c r="Z110" s="194">
        <v>2</v>
      </c>
      <c r="AA110" s="192" t="s">
        <v>697</v>
      </c>
      <c r="AB110" s="190" t="s">
        <v>629</v>
      </c>
      <c r="AC110" s="193" t="s">
        <v>697</v>
      </c>
      <c r="AD110" s="192"/>
      <c r="AE110" s="190"/>
      <c r="AF110" s="190"/>
      <c r="AG110" s="190"/>
      <c r="AH110" s="190"/>
      <c r="AI110" s="190"/>
      <c r="AJ110" s="190"/>
      <c r="AK110" s="193"/>
      <c r="AL110" s="192"/>
      <c r="AM110" s="190"/>
      <c r="AN110" s="190"/>
      <c r="AO110" s="193"/>
      <c r="AP110" s="181" t="s">
        <v>802</v>
      </c>
      <c r="AQ110" s="174"/>
    </row>
    <row r="111" spans="1:43" x14ac:dyDescent="0.25">
      <c r="A111" s="63" t="s">
        <v>553</v>
      </c>
      <c r="B111" s="63" t="s">
        <v>31</v>
      </c>
      <c r="C111" s="162" t="s">
        <v>296</v>
      </c>
      <c r="D111" s="203">
        <v>3</v>
      </c>
      <c r="E111" s="190" t="s">
        <v>634</v>
      </c>
      <c r="F111" s="190" t="s">
        <v>642</v>
      </c>
      <c r="G111" s="190" t="s">
        <v>641</v>
      </c>
      <c r="H111" s="190" t="s">
        <v>661</v>
      </c>
      <c r="I111" s="190"/>
      <c r="J111" s="190"/>
      <c r="K111" s="190" t="s">
        <v>646</v>
      </c>
      <c r="L111" s="190"/>
      <c r="M111" s="190"/>
      <c r="N111" s="191" t="s">
        <v>665</v>
      </c>
      <c r="O111" s="219" t="s">
        <v>975</v>
      </c>
      <c r="P111" s="224" t="s">
        <v>643</v>
      </c>
      <c r="Q111" s="192">
        <v>2</v>
      </c>
      <c r="R111" s="190">
        <v>3</v>
      </c>
      <c r="S111" s="190">
        <v>3</v>
      </c>
      <c r="T111" s="190">
        <v>3</v>
      </c>
      <c r="U111" s="193">
        <v>1</v>
      </c>
      <c r="V111" s="192">
        <v>0</v>
      </c>
      <c r="W111" s="190">
        <v>3</v>
      </c>
      <c r="X111" s="193">
        <v>2</v>
      </c>
      <c r="Y111" s="194">
        <v>2</v>
      </c>
      <c r="Z111" s="194">
        <v>0</v>
      </c>
      <c r="AA111" s="192" t="s">
        <v>706</v>
      </c>
      <c r="AB111" s="190" t="s">
        <v>706</v>
      </c>
      <c r="AC111" s="193" t="s">
        <v>629</v>
      </c>
      <c r="AD111" s="192"/>
      <c r="AE111" s="190"/>
      <c r="AF111" s="190"/>
      <c r="AG111" s="190"/>
      <c r="AH111" s="190"/>
      <c r="AI111" s="201"/>
      <c r="AJ111" s="201"/>
      <c r="AK111" s="213"/>
      <c r="AL111" s="192" t="s">
        <v>626</v>
      </c>
      <c r="AM111" s="190" t="s">
        <v>626</v>
      </c>
      <c r="AN111" s="190"/>
      <c r="AO111" s="193"/>
      <c r="AP111" s="181" t="s">
        <v>711</v>
      </c>
      <c r="AQ111" s="238" t="s">
        <v>974</v>
      </c>
    </row>
    <row r="112" spans="1:43" x14ac:dyDescent="0.25">
      <c r="A112" s="63" t="s">
        <v>608</v>
      </c>
      <c r="B112" s="63" t="s">
        <v>70</v>
      </c>
      <c r="C112" s="162" t="s">
        <v>336</v>
      </c>
      <c r="D112" s="203">
        <v>3</v>
      </c>
      <c r="E112" s="190" t="s">
        <v>634</v>
      </c>
      <c r="F112" s="190" t="s">
        <v>642</v>
      </c>
      <c r="G112" s="190" t="s">
        <v>641</v>
      </c>
      <c r="H112" s="190" t="s">
        <v>661</v>
      </c>
      <c r="I112" s="190"/>
      <c r="J112" s="190"/>
      <c r="K112" s="190" t="s">
        <v>646</v>
      </c>
      <c r="L112" s="190"/>
      <c r="M112" s="190"/>
      <c r="N112" s="191" t="s">
        <v>683</v>
      </c>
      <c r="O112" s="219" t="s">
        <v>968</v>
      </c>
      <c r="P112" s="224" t="s">
        <v>643</v>
      </c>
      <c r="Q112" s="192">
        <v>3</v>
      </c>
      <c r="R112" s="190">
        <v>3</v>
      </c>
      <c r="S112" s="190">
        <v>3</v>
      </c>
      <c r="T112" s="190">
        <v>3</v>
      </c>
      <c r="U112" s="193">
        <v>3</v>
      </c>
      <c r="V112" s="192">
        <v>0</v>
      </c>
      <c r="W112" s="190">
        <v>3</v>
      </c>
      <c r="X112" s="193">
        <v>2</v>
      </c>
      <c r="Y112" s="194">
        <v>2</v>
      </c>
      <c r="Z112" s="194">
        <v>1</v>
      </c>
      <c r="AA112" s="192" t="s">
        <v>706</v>
      </c>
      <c r="AB112" s="190" t="s">
        <v>697</v>
      </c>
      <c r="AC112" s="193" t="s">
        <v>697</v>
      </c>
      <c r="AD112" s="192"/>
      <c r="AE112" s="190"/>
      <c r="AF112" s="190"/>
      <c r="AG112" s="190"/>
      <c r="AH112" s="190"/>
      <c r="AI112" s="201"/>
      <c r="AJ112" s="201"/>
      <c r="AK112" s="213"/>
      <c r="AL112" s="192" t="s">
        <v>626</v>
      </c>
      <c r="AM112" s="190" t="s">
        <v>626</v>
      </c>
      <c r="AN112" s="190"/>
      <c r="AO112" s="193"/>
      <c r="AP112" s="181" t="s">
        <v>976</v>
      </c>
      <c r="AQ112" s="174"/>
    </row>
    <row r="113" spans="1:43" x14ac:dyDescent="0.25">
      <c r="A113" s="63" t="s">
        <v>610</v>
      </c>
      <c r="B113" s="63" t="s">
        <v>450</v>
      </c>
      <c r="C113" s="162" t="s">
        <v>451</v>
      </c>
      <c r="D113" s="203">
        <v>3</v>
      </c>
      <c r="E113" s="190" t="s">
        <v>634</v>
      </c>
      <c r="F113" s="190" t="s">
        <v>642</v>
      </c>
      <c r="G113" s="190" t="s">
        <v>641</v>
      </c>
      <c r="H113" s="190" t="s">
        <v>661</v>
      </c>
      <c r="I113" s="190"/>
      <c r="J113" s="190"/>
      <c r="K113" s="190" t="s">
        <v>646</v>
      </c>
      <c r="L113" s="190" t="s">
        <v>915</v>
      </c>
      <c r="M113" s="190"/>
      <c r="N113" s="191" t="s">
        <v>672</v>
      </c>
      <c r="O113" s="219" t="s">
        <v>722</v>
      </c>
      <c r="P113" s="224" t="s">
        <v>643</v>
      </c>
      <c r="Q113" s="192">
        <v>2</v>
      </c>
      <c r="R113" s="190">
        <v>3</v>
      </c>
      <c r="S113" s="190">
        <v>3</v>
      </c>
      <c r="T113" s="190">
        <v>2</v>
      </c>
      <c r="U113" s="193">
        <v>1</v>
      </c>
      <c r="V113" s="192">
        <v>2</v>
      </c>
      <c r="W113" s="190">
        <v>3</v>
      </c>
      <c r="X113" s="193">
        <v>2</v>
      </c>
      <c r="Y113" s="194">
        <v>1</v>
      </c>
      <c r="Z113" s="194">
        <v>3</v>
      </c>
      <c r="AA113" s="192" t="s">
        <v>697</v>
      </c>
      <c r="AB113" s="190" t="s">
        <v>697</v>
      </c>
      <c r="AC113" s="193" t="s">
        <v>629</v>
      </c>
      <c r="AD113" s="192"/>
      <c r="AE113" s="190"/>
      <c r="AF113" s="190"/>
      <c r="AG113" s="201"/>
      <c r="AH113" s="201"/>
      <c r="AI113" s="201"/>
      <c r="AJ113" s="190"/>
      <c r="AK113" s="193"/>
      <c r="AL113" s="192" t="s">
        <v>626</v>
      </c>
      <c r="AM113" s="190"/>
      <c r="AN113" s="190"/>
      <c r="AO113" s="193"/>
      <c r="AP113" s="181" t="s">
        <v>978</v>
      </c>
      <c r="AQ113" s="238" t="s">
        <v>977</v>
      </c>
    </row>
    <row r="114" spans="1:43" x14ac:dyDescent="0.25">
      <c r="A114" s="63" t="s">
        <v>194</v>
      </c>
      <c r="B114" s="63" t="s">
        <v>47</v>
      </c>
      <c r="C114" s="162" t="s">
        <v>311</v>
      </c>
      <c r="D114" s="203">
        <v>3</v>
      </c>
      <c r="E114" s="190" t="s">
        <v>634</v>
      </c>
      <c r="F114" s="190" t="s">
        <v>642</v>
      </c>
      <c r="G114" s="190" t="s">
        <v>641</v>
      </c>
      <c r="H114" s="190" t="s">
        <v>644</v>
      </c>
      <c r="I114" s="190"/>
      <c r="J114" s="190"/>
      <c r="K114" s="190" t="s">
        <v>646</v>
      </c>
      <c r="L114" s="190" t="s">
        <v>967</v>
      </c>
      <c r="M114" s="190"/>
      <c r="N114" s="191" t="s">
        <v>665</v>
      </c>
      <c r="O114" s="219" t="s">
        <v>968</v>
      </c>
      <c r="P114" s="224" t="s">
        <v>643</v>
      </c>
      <c r="Q114" s="192">
        <v>2</v>
      </c>
      <c r="R114" s="190">
        <v>3</v>
      </c>
      <c r="S114" s="190">
        <v>3</v>
      </c>
      <c r="T114" s="190">
        <v>3</v>
      </c>
      <c r="U114" s="193">
        <v>2</v>
      </c>
      <c r="V114" s="192">
        <v>1</v>
      </c>
      <c r="W114" s="190">
        <v>3</v>
      </c>
      <c r="X114" s="193">
        <v>2</v>
      </c>
      <c r="Y114" s="194">
        <v>1</v>
      </c>
      <c r="Z114" s="194">
        <v>0</v>
      </c>
      <c r="AA114" s="192" t="s">
        <v>706</v>
      </c>
      <c r="AB114" s="190" t="s">
        <v>706</v>
      </c>
      <c r="AC114" s="193" t="s">
        <v>697</v>
      </c>
      <c r="AD114" s="192"/>
      <c r="AE114" s="190"/>
      <c r="AF114" s="190"/>
      <c r="AG114" s="190"/>
      <c r="AH114" s="190"/>
      <c r="AI114" s="190"/>
      <c r="AJ114" s="201"/>
      <c r="AK114" s="213"/>
      <c r="AL114" s="192"/>
      <c r="AM114" s="190"/>
      <c r="AN114" s="190"/>
      <c r="AO114" s="193"/>
      <c r="AP114" s="181" t="s">
        <v>980</v>
      </c>
      <c r="AQ114" s="238" t="s">
        <v>979</v>
      </c>
    </row>
    <row r="115" spans="1:43" x14ac:dyDescent="0.25">
      <c r="A115" s="63" t="s">
        <v>393</v>
      </c>
      <c r="B115" s="63" t="s">
        <v>394</v>
      </c>
      <c r="C115" s="162" t="s">
        <v>395</v>
      </c>
      <c r="D115" s="203">
        <v>3</v>
      </c>
      <c r="E115" s="190" t="s">
        <v>634</v>
      </c>
      <c r="F115" s="190" t="s">
        <v>642</v>
      </c>
      <c r="G115" s="190" t="s">
        <v>641</v>
      </c>
      <c r="H115" s="190" t="s">
        <v>660</v>
      </c>
      <c r="I115" s="190"/>
      <c r="J115" s="190"/>
      <c r="K115" s="190" t="s">
        <v>646</v>
      </c>
      <c r="L115" s="190" t="s">
        <v>967</v>
      </c>
      <c r="M115" s="190"/>
      <c r="N115" s="191" t="s">
        <v>683</v>
      </c>
      <c r="O115" s="219" t="s">
        <v>702</v>
      </c>
      <c r="P115" s="224" t="s">
        <v>643</v>
      </c>
      <c r="Q115" s="192">
        <v>2</v>
      </c>
      <c r="R115" s="190">
        <v>3</v>
      </c>
      <c r="S115" s="190">
        <v>3</v>
      </c>
      <c r="T115" s="190">
        <v>3</v>
      </c>
      <c r="U115" s="193">
        <v>2</v>
      </c>
      <c r="V115" s="192">
        <v>1</v>
      </c>
      <c r="W115" s="190">
        <v>3</v>
      </c>
      <c r="X115" s="193">
        <v>2</v>
      </c>
      <c r="Y115" s="194">
        <v>2</v>
      </c>
      <c r="Z115" s="194">
        <v>1</v>
      </c>
      <c r="AA115" s="192" t="s">
        <v>706</v>
      </c>
      <c r="AB115" s="190" t="s">
        <v>697</v>
      </c>
      <c r="AC115" s="193" t="s">
        <v>697</v>
      </c>
      <c r="AD115" s="192"/>
      <c r="AE115" s="190"/>
      <c r="AF115" s="190"/>
      <c r="AG115" s="190"/>
      <c r="AH115" s="190"/>
      <c r="AI115" s="201"/>
      <c r="AJ115" s="201"/>
      <c r="AK115" s="193"/>
      <c r="AL115" s="192"/>
      <c r="AM115" s="190"/>
      <c r="AN115" s="190"/>
      <c r="AO115" s="193"/>
      <c r="AP115" s="181" t="s">
        <v>985</v>
      </c>
      <c r="AQ115" s="238" t="s">
        <v>984</v>
      </c>
    </row>
    <row r="116" spans="1:43" x14ac:dyDescent="0.25">
      <c r="A116" s="63" t="s">
        <v>195</v>
      </c>
      <c r="B116" s="63" t="s">
        <v>48</v>
      </c>
      <c r="C116" s="162" t="s">
        <v>313</v>
      </c>
      <c r="D116" s="203">
        <v>3</v>
      </c>
      <c r="E116" s="190" t="s">
        <v>634</v>
      </c>
      <c r="F116" s="190" t="s">
        <v>642</v>
      </c>
      <c r="G116" s="190" t="s">
        <v>641</v>
      </c>
      <c r="H116" s="190" t="s">
        <v>661</v>
      </c>
      <c r="I116" s="190"/>
      <c r="J116" s="190"/>
      <c r="K116" s="190" t="s">
        <v>646</v>
      </c>
      <c r="L116" s="190" t="s">
        <v>967</v>
      </c>
      <c r="M116" s="190"/>
      <c r="N116" s="191" t="s">
        <v>983</v>
      </c>
      <c r="O116" s="219" t="s">
        <v>968</v>
      </c>
      <c r="P116" s="224" t="s">
        <v>643</v>
      </c>
      <c r="Q116" s="192">
        <v>2</v>
      </c>
      <c r="R116" s="190">
        <v>3</v>
      </c>
      <c r="S116" s="190">
        <v>3</v>
      </c>
      <c r="T116" s="190">
        <v>3</v>
      </c>
      <c r="U116" s="193">
        <v>2</v>
      </c>
      <c r="V116" s="192">
        <v>1</v>
      </c>
      <c r="W116" s="190">
        <v>3</v>
      </c>
      <c r="X116" s="193">
        <v>2</v>
      </c>
      <c r="Y116" s="194">
        <v>1</v>
      </c>
      <c r="Z116" s="194">
        <v>0</v>
      </c>
      <c r="AA116" s="192" t="s">
        <v>706</v>
      </c>
      <c r="AB116" s="190" t="s">
        <v>629</v>
      </c>
      <c r="AC116" s="193" t="s">
        <v>629</v>
      </c>
      <c r="AD116" s="192"/>
      <c r="AE116" s="190"/>
      <c r="AF116" s="190"/>
      <c r="AG116" s="190"/>
      <c r="AH116" s="201"/>
      <c r="AI116" s="201"/>
      <c r="AJ116" s="201"/>
      <c r="AK116" s="193"/>
      <c r="AL116" s="192"/>
      <c r="AM116" s="190"/>
      <c r="AN116" s="190"/>
      <c r="AO116" s="193"/>
      <c r="AP116" s="181" t="s">
        <v>982</v>
      </c>
      <c r="AQ116" s="238" t="s">
        <v>979</v>
      </c>
    </row>
    <row r="117" spans="1:43" x14ac:dyDescent="0.25">
      <c r="A117" s="63" t="s">
        <v>196</v>
      </c>
      <c r="B117" s="63" t="s">
        <v>49</v>
      </c>
      <c r="C117" s="162" t="s">
        <v>312</v>
      </c>
      <c r="D117" s="203">
        <v>3</v>
      </c>
      <c r="E117" s="190" t="s">
        <v>634</v>
      </c>
      <c r="F117" s="190" t="s">
        <v>642</v>
      </c>
      <c r="G117" s="190" t="s">
        <v>641</v>
      </c>
      <c r="H117" s="190" t="s">
        <v>661</v>
      </c>
      <c r="I117" s="190"/>
      <c r="J117" s="190"/>
      <c r="K117" s="190" t="s">
        <v>646</v>
      </c>
      <c r="L117" s="190" t="s">
        <v>967</v>
      </c>
      <c r="M117" s="190"/>
      <c r="N117" s="191" t="s">
        <v>673</v>
      </c>
      <c r="O117" s="219" t="s">
        <v>968</v>
      </c>
      <c r="P117" s="224" t="s">
        <v>643</v>
      </c>
      <c r="Q117" s="192">
        <v>2</v>
      </c>
      <c r="R117" s="190">
        <v>3</v>
      </c>
      <c r="S117" s="190">
        <v>3</v>
      </c>
      <c r="T117" s="190">
        <v>3</v>
      </c>
      <c r="U117" s="193">
        <v>2</v>
      </c>
      <c r="V117" s="192">
        <v>1</v>
      </c>
      <c r="W117" s="190">
        <v>3</v>
      </c>
      <c r="X117" s="193">
        <v>2</v>
      </c>
      <c r="Y117" s="194">
        <v>1</v>
      </c>
      <c r="Z117" s="194">
        <v>0</v>
      </c>
      <c r="AA117" s="192" t="s">
        <v>706</v>
      </c>
      <c r="AB117" s="190" t="s">
        <v>697</v>
      </c>
      <c r="AC117" s="193" t="s">
        <v>629</v>
      </c>
      <c r="AD117" s="192"/>
      <c r="AE117" s="190"/>
      <c r="AF117" s="190"/>
      <c r="AG117" s="190"/>
      <c r="AH117" s="190"/>
      <c r="AI117" s="201"/>
      <c r="AJ117" s="201"/>
      <c r="AK117" s="193"/>
      <c r="AL117" s="192"/>
      <c r="AM117" s="190"/>
      <c r="AN117" s="190"/>
      <c r="AO117" s="193"/>
      <c r="AP117" s="181" t="s">
        <v>981</v>
      </c>
      <c r="AQ117" s="238" t="s">
        <v>979</v>
      </c>
    </row>
    <row r="118" spans="1:43" x14ac:dyDescent="0.25">
      <c r="A118" s="63" t="s">
        <v>539</v>
      </c>
      <c r="B118" s="63" t="s">
        <v>27</v>
      </c>
      <c r="C118" s="162" t="s">
        <v>290</v>
      </c>
      <c r="D118" s="203">
        <v>3</v>
      </c>
      <c r="E118" s="190" t="s">
        <v>634</v>
      </c>
      <c r="F118" s="190" t="s">
        <v>642</v>
      </c>
      <c r="G118" s="190" t="s">
        <v>639</v>
      </c>
      <c r="H118" s="190" t="s">
        <v>661</v>
      </c>
      <c r="I118" s="190"/>
      <c r="J118" s="190"/>
      <c r="K118" s="190" t="s">
        <v>646</v>
      </c>
      <c r="L118" s="190" t="s">
        <v>644</v>
      </c>
      <c r="M118" s="190"/>
      <c r="N118" s="191" t="s">
        <v>679</v>
      </c>
      <c r="O118" s="219" t="s">
        <v>721</v>
      </c>
      <c r="P118" s="224" t="s">
        <v>725</v>
      </c>
      <c r="Q118" s="192">
        <v>3</v>
      </c>
      <c r="R118" s="190">
        <v>3</v>
      </c>
      <c r="S118" s="190">
        <v>3</v>
      </c>
      <c r="T118" s="190">
        <v>3</v>
      </c>
      <c r="U118" s="193">
        <v>2</v>
      </c>
      <c r="V118" s="192">
        <v>2</v>
      </c>
      <c r="W118" s="190">
        <v>3</v>
      </c>
      <c r="X118" s="193">
        <v>2</v>
      </c>
      <c r="Y118" s="194">
        <v>3</v>
      </c>
      <c r="Z118" s="194">
        <v>1</v>
      </c>
      <c r="AA118" s="192" t="s">
        <v>629</v>
      </c>
      <c r="AB118" s="190" t="s">
        <v>629</v>
      </c>
      <c r="AC118" s="193" t="s">
        <v>629</v>
      </c>
      <c r="AD118" s="192"/>
      <c r="AE118" s="190"/>
      <c r="AF118" s="201"/>
      <c r="AG118" s="201"/>
      <c r="AH118" s="201"/>
      <c r="AI118" s="190"/>
      <c r="AJ118" s="190"/>
      <c r="AK118" s="193"/>
      <c r="AL118" s="192"/>
      <c r="AM118" s="190"/>
      <c r="AN118" s="190"/>
      <c r="AO118" s="193"/>
      <c r="AP118" s="181" t="s">
        <v>987</v>
      </c>
      <c r="AQ118" s="238" t="s">
        <v>986</v>
      </c>
    </row>
    <row r="119" spans="1:43" x14ac:dyDescent="0.25">
      <c r="A119" s="63" t="s">
        <v>581</v>
      </c>
      <c r="B119" s="63" t="s">
        <v>73</v>
      </c>
      <c r="C119" s="162" t="s">
        <v>320</v>
      </c>
      <c r="D119" s="203">
        <v>3</v>
      </c>
      <c r="E119" s="190" t="s">
        <v>634</v>
      </c>
      <c r="F119" s="190" t="s">
        <v>642</v>
      </c>
      <c r="G119" s="190" t="s">
        <v>639</v>
      </c>
      <c r="H119" s="190" t="s">
        <v>661</v>
      </c>
      <c r="I119" s="190"/>
      <c r="J119" s="190"/>
      <c r="K119" s="190" t="s">
        <v>646</v>
      </c>
      <c r="L119" s="190" t="s">
        <v>644</v>
      </c>
      <c r="M119" s="190"/>
      <c r="N119" s="191" t="s">
        <v>989</v>
      </c>
      <c r="O119" s="219" t="s">
        <v>695</v>
      </c>
      <c r="P119" s="224" t="s">
        <v>643</v>
      </c>
      <c r="Q119" s="192">
        <v>2</v>
      </c>
      <c r="R119" s="190">
        <v>3</v>
      </c>
      <c r="S119" s="190">
        <v>3</v>
      </c>
      <c r="T119" s="190">
        <v>3</v>
      </c>
      <c r="U119" s="193">
        <v>2</v>
      </c>
      <c r="V119" s="192">
        <v>1</v>
      </c>
      <c r="W119" s="190">
        <v>3</v>
      </c>
      <c r="X119" s="193">
        <v>3</v>
      </c>
      <c r="Y119" s="194">
        <v>3</v>
      </c>
      <c r="Z119" s="194">
        <v>1</v>
      </c>
      <c r="AA119" s="192" t="s">
        <v>629</v>
      </c>
      <c r="AB119" s="190" t="s">
        <v>629</v>
      </c>
      <c r="AC119" s="193" t="s">
        <v>629</v>
      </c>
      <c r="AD119" s="192"/>
      <c r="AE119" s="201"/>
      <c r="AF119" s="201"/>
      <c r="AG119" s="201"/>
      <c r="AH119" s="201"/>
      <c r="AI119" s="190"/>
      <c r="AJ119" s="190"/>
      <c r="AK119" s="193"/>
      <c r="AL119" s="192"/>
      <c r="AM119" s="190"/>
      <c r="AN119" s="190"/>
      <c r="AO119" s="193"/>
      <c r="AP119" s="181" t="s">
        <v>990</v>
      </c>
      <c r="AQ119" s="238" t="s">
        <v>988</v>
      </c>
    </row>
    <row r="120" spans="1:43" x14ac:dyDescent="0.25">
      <c r="A120" s="63" t="s">
        <v>578</v>
      </c>
      <c r="B120" s="63" t="s">
        <v>108</v>
      </c>
      <c r="C120" s="162" t="s">
        <v>318</v>
      </c>
      <c r="D120" s="203">
        <v>3</v>
      </c>
      <c r="E120" s="190" t="s">
        <v>634</v>
      </c>
      <c r="F120" s="190" t="s">
        <v>642</v>
      </c>
      <c r="G120" s="190" t="s">
        <v>639</v>
      </c>
      <c r="H120" s="190" t="s">
        <v>644</v>
      </c>
      <c r="I120" s="190"/>
      <c r="J120" s="190"/>
      <c r="K120" s="190" t="s">
        <v>646</v>
      </c>
      <c r="L120" s="190" t="s">
        <v>915</v>
      </c>
      <c r="M120" s="190"/>
      <c r="N120" s="191" t="s">
        <v>672</v>
      </c>
      <c r="O120" s="219" t="s">
        <v>695</v>
      </c>
      <c r="P120" s="224" t="s">
        <v>643</v>
      </c>
      <c r="Q120" s="192">
        <v>2</v>
      </c>
      <c r="R120" s="190">
        <v>3</v>
      </c>
      <c r="S120" s="190">
        <v>3</v>
      </c>
      <c r="T120" s="190">
        <v>3</v>
      </c>
      <c r="U120" s="193">
        <v>2</v>
      </c>
      <c r="V120" s="192">
        <v>3</v>
      </c>
      <c r="W120" s="190">
        <v>3</v>
      </c>
      <c r="X120" s="193">
        <v>3</v>
      </c>
      <c r="Y120" s="194">
        <v>1</v>
      </c>
      <c r="Z120" s="194">
        <v>3</v>
      </c>
      <c r="AA120" s="192" t="s">
        <v>697</v>
      </c>
      <c r="AB120" s="190" t="s">
        <v>629</v>
      </c>
      <c r="AC120" s="193" t="s">
        <v>629</v>
      </c>
      <c r="AD120" s="192"/>
      <c r="AE120" s="190"/>
      <c r="AF120" s="201"/>
      <c r="AG120" s="201"/>
      <c r="AH120" s="190"/>
      <c r="AI120" s="190"/>
      <c r="AJ120" s="190"/>
      <c r="AK120" s="193"/>
      <c r="AL120" s="192"/>
      <c r="AM120" s="190"/>
      <c r="AN120" s="190"/>
      <c r="AO120" s="193"/>
      <c r="AP120" s="181" t="s">
        <v>992</v>
      </c>
      <c r="AQ120" s="238" t="s">
        <v>991</v>
      </c>
    </row>
    <row r="121" spans="1:43" x14ac:dyDescent="0.25">
      <c r="A121" s="120" t="s">
        <v>388</v>
      </c>
      <c r="B121" s="120" t="s">
        <v>389</v>
      </c>
      <c r="C121" s="166" t="s">
        <v>390</v>
      </c>
      <c r="D121" s="204">
        <v>3</v>
      </c>
      <c r="E121" s="190" t="s">
        <v>634</v>
      </c>
      <c r="F121" s="190" t="s">
        <v>642</v>
      </c>
      <c r="G121" s="190" t="s">
        <v>641</v>
      </c>
      <c r="H121" s="190" t="s">
        <v>661</v>
      </c>
      <c r="I121" s="190"/>
      <c r="J121" s="190"/>
      <c r="K121" s="190" t="s">
        <v>646</v>
      </c>
      <c r="L121" s="190" t="s">
        <v>915</v>
      </c>
      <c r="M121" s="190"/>
      <c r="N121" s="191" t="s">
        <v>672</v>
      </c>
      <c r="O121" s="219" t="s">
        <v>695</v>
      </c>
      <c r="P121" s="224" t="s">
        <v>643</v>
      </c>
      <c r="Q121" s="192">
        <v>0</v>
      </c>
      <c r="R121" s="190">
        <v>1</v>
      </c>
      <c r="S121" s="190">
        <v>3</v>
      </c>
      <c r="T121" s="190">
        <v>3</v>
      </c>
      <c r="U121" s="193">
        <v>3</v>
      </c>
      <c r="V121" s="192">
        <v>3</v>
      </c>
      <c r="W121" s="190">
        <v>3</v>
      </c>
      <c r="X121" s="193">
        <v>1</v>
      </c>
      <c r="Y121" s="194">
        <v>1</v>
      </c>
      <c r="Z121" s="194">
        <v>3</v>
      </c>
      <c r="AA121" s="192" t="s">
        <v>697</v>
      </c>
      <c r="AB121" s="190" t="s">
        <v>697</v>
      </c>
      <c r="AC121" s="193" t="s">
        <v>629</v>
      </c>
      <c r="AD121" s="192"/>
      <c r="AE121" s="190"/>
      <c r="AF121" s="190"/>
      <c r="AG121" s="201"/>
      <c r="AH121" s="201"/>
      <c r="AI121" s="190"/>
      <c r="AJ121" s="190"/>
      <c r="AK121" s="193"/>
      <c r="AL121" s="192"/>
      <c r="AM121" s="190"/>
      <c r="AN121" s="190"/>
      <c r="AO121" s="193"/>
      <c r="AP121" s="181" t="s">
        <v>993</v>
      </c>
      <c r="AQ121" s="174"/>
    </row>
    <row r="122" spans="1:43" x14ac:dyDescent="0.25">
      <c r="A122" s="63" t="s">
        <v>591</v>
      </c>
      <c r="B122" s="63" t="s">
        <v>105</v>
      </c>
      <c r="C122" s="162" t="s">
        <v>323</v>
      </c>
      <c r="D122" s="203">
        <v>3</v>
      </c>
      <c r="E122" s="190" t="s">
        <v>634</v>
      </c>
      <c r="F122" s="190" t="s">
        <v>642</v>
      </c>
      <c r="G122" s="190" t="s">
        <v>639</v>
      </c>
      <c r="H122" s="190" t="s">
        <v>644</v>
      </c>
      <c r="I122" s="190"/>
      <c r="J122" s="190"/>
      <c r="K122" s="190" t="s">
        <v>646</v>
      </c>
      <c r="L122" s="190" t="s">
        <v>915</v>
      </c>
      <c r="M122" s="190"/>
      <c r="N122" s="191" t="s">
        <v>673</v>
      </c>
      <c r="O122" s="219" t="s">
        <v>715</v>
      </c>
      <c r="P122" s="224" t="s">
        <v>643</v>
      </c>
      <c r="Q122" s="192">
        <v>2</v>
      </c>
      <c r="R122" s="190">
        <v>3</v>
      </c>
      <c r="S122" s="190">
        <v>3</v>
      </c>
      <c r="T122" s="190">
        <v>2</v>
      </c>
      <c r="U122" s="193">
        <v>1</v>
      </c>
      <c r="V122" s="192">
        <v>2</v>
      </c>
      <c r="W122" s="190">
        <v>3</v>
      </c>
      <c r="X122" s="193">
        <v>2</v>
      </c>
      <c r="Y122" s="194">
        <v>2</v>
      </c>
      <c r="Z122" s="194">
        <v>2</v>
      </c>
      <c r="AA122" s="192" t="s">
        <v>706</v>
      </c>
      <c r="AB122" s="190" t="s">
        <v>697</v>
      </c>
      <c r="AC122" s="193" t="s">
        <v>629</v>
      </c>
      <c r="AD122" s="192"/>
      <c r="AE122" s="201"/>
      <c r="AF122" s="201"/>
      <c r="AG122" s="201"/>
      <c r="AH122" s="201"/>
      <c r="AI122" s="190"/>
      <c r="AJ122" s="190"/>
      <c r="AK122" s="193"/>
      <c r="AL122" s="192"/>
      <c r="AM122" s="190"/>
      <c r="AN122" s="190"/>
      <c r="AO122" s="193"/>
      <c r="AP122" s="181" t="s">
        <v>937</v>
      </c>
      <c r="AQ122" s="238" t="s">
        <v>994</v>
      </c>
    </row>
    <row r="123" spans="1:43" x14ac:dyDescent="0.25">
      <c r="A123" s="63" t="s">
        <v>590</v>
      </c>
      <c r="B123" s="63" t="s">
        <v>57</v>
      </c>
      <c r="C123" s="162" t="s">
        <v>325</v>
      </c>
      <c r="D123" s="203">
        <v>3</v>
      </c>
      <c r="E123" s="190" t="s">
        <v>634</v>
      </c>
      <c r="F123" s="190" t="s">
        <v>642</v>
      </c>
      <c r="G123" s="190" t="s">
        <v>639</v>
      </c>
      <c r="H123" s="190" t="s">
        <v>644</v>
      </c>
      <c r="I123" s="190"/>
      <c r="J123" s="190"/>
      <c r="K123" s="190" t="s">
        <v>646</v>
      </c>
      <c r="L123" s="190" t="s">
        <v>915</v>
      </c>
      <c r="M123" s="190"/>
      <c r="N123" s="191" t="s">
        <v>669</v>
      </c>
      <c r="O123" s="219" t="s">
        <v>996</v>
      </c>
      <c r="P123" s="224" t="s">
        <v>643</v>
      </c>
      <c r="Q123" s="192">
        <v>2</v>
      </c>
      <c r="R123" s="190">
        <v>3</v>
      </c>
      <c r="S123" s="190">
        <v>3</v>
      </c>
      <c r="T123" s="190">
        <v>2</v>
      </c>
      <c r="U123" s="193">
        <v>1</v>
      </c>
      <c r="V123" s="192">
        <v>3</v>
      </c>
      <c r="W123" s="190">
        <v>3</v>
      </c>
      <c r="X123" s="193">
        <v>1</v>
      </c>
      <c r="Y123" s="194">
        <v>2</v>
      </c>
      <c r="Z123" s="194">
        <v>3</v>
      </c>
      <c r="AA123" s="192" t="s">
        <v>706</v>
      </c>
      <c r="AB123" s="190" t="s">
        <v>697</v>
      </c>
      <c r="AC123" s="193" t="s">
        <v>629</v>
      </c>
      <c r="AD123" s="192"/>
      <c r="AE123" s="190"/>
      <c r="AF123" s="190"/>
      <c r="AG123" s="201"/>
      <c r="AH123" s="201"/>
      <c r="AI123" s="201"/>
      <c r="AJ123" s="190"/>
      <c r="AK123" s="193"/>
      <c r="AL123" s="192"/>
      <c r="AM123" s="190"/>
      <c r="AN123" s="190"/>
      <c r="AO123" s="193"/>
      <c r="AP123" s="181" t="s">
        <v>802</v>
      </c>
      <c r="AQ123" s="238" t="s">
        <v>995</v>
      </c>
    </row>
    <row r="124" spans="1:43" x14ac:dyDescent="0.25">
      <c r="A124" s="63" t="s">
        <v>227</v>
      </c>
      <c r="B124" s="63" t="s">
        <v>100</v>
      </c>
      <c r="C124" s="162" t="s">
        <v>337</v>
      </c>
      <c r="D124" s="203">
        <v>3</v>
      </c>
      <c r="E124" s="190" t="s">
        <v>634</v>
      </c>
      <c r="F124" s="190" t="s">
        <v>642</v>
      </c>
      <c r="G124" s="190" t="s">
        <v>641</v>
      </c>
      <c r="H124" s="190" t="s">
        <v>999</v>
      </c>
      <c r="I124" s="190"/>
      <c r="J124" s="190"/>
      <c r="K124" s="190" t="s">
        <v>646</v>
      </c>
      <c r="L124" s="190" t="s">
        <v>644</v>
      </c>
      <c r="M124" s="190"/>
      <c r="N124" s="191" t="s">
        <v>683</v>
      </c>
      <c r="O124" s="219" t="s">
        <v>998</v>
      </c>
      <c r="P124" s="224" t="s">
        <v>643</v>
      </c>
      <c r="Q124" s="192">
        <v>2</v>
      </c>
      <c r="R124" s="190">
        <v>3</v>
      </c>
      <c r="S124" s="190">
        <v>3</v>
      </c>
      <c r="T124" s="190">
        <v>2</v>
      </c>
      <c r="U124" s="193">
        <v>1</v>
      </c>
      <c r="V124" s="192">
        <v>0</v>
      </c>
      <c r="W124" s="190">
        <v>3</v>
      </c>
      <c r="X124" s="193">
        <v>3</v>
      </c>
      <c r="Y124" s="194">
        <v>3</v>
      </c>
      <c r="Z124" s="194">
        <v>2</v>
      </c>
      <c r="AA124" s="192" t="s">
        <v>629</v>
      </c>
      <c r="AB124" s="190" t="s">
        <v>629</v>
      </c>
      <c r="AC124" s="193" t="s">
        <v>697</v>
      </c>
      <c r="AD124" s="192"/>
      <c r="AE124" s="190"/>
      <c r="AF124" s="201"/>
      <c r="AG124" s="201"/>
      <c r="AH124" s="201"/>
      <c r="AI124" s="201"/>
      <c r="AJ124" s="190"/>
      <c r="AK124" s="193"/>
      <c r="AL124" s="192"/>
      <c r="AM124" s="190"/>
      <c r="AN124" s="190"/>
      <c r="AO124" s="193"/>
      <c r="AP124" s="181" t="s">
        <v>987</v>
      </c>
      <c r="AQ124" s="238" t="s">
        <v>997</v>
      </c>
    </row>
    <row r="125" spans="1:43" x14ac:dyDescent="0.25">
      <c r="A125" s="62" t="s">
        <v>524</v>
      </c>
      <c r="B125" s="62" t="s">
        <v>432</v>
      </c>
      <c r="C125" s="161" t="s">
        <v>431</v>
      </c>
      <c r="D125" s="205">
        <v>4</v>
      </c>
      <c r="E125" s="190" t="s">
        <v>634</v>
      </c>
      <c r="F125" s="190" t="s">
        <v>642</v>
      </c>
      <c r="G125" s="190"/>
      <c r="H125" s="190"/>
      <c r="I125" s="190"/>
      <c r="J125" s="190"/>
      <c r="K125" s="190"/>
      <c r="L125" s="190"/>
      <c r="M125" s="190"/>
      <c r="N125" s="191"/>
      <c r="O125" s="219"/>
      <c r="P125" s="224"/>
      <c r="Q125" s="192"/>
      <c r="R125" s="190"/>
      <c r="S125" s="190"/>
      <c r="T125" s="190"/>
      <c r="U125" s="193"/>
      <c r="V125" s="192"/>
      <c r="W125" s="190"/>
      <c r="X125" s="193"/>
      <c r="Y125" s="194"/>
      <c r="Z125" s="194"/>
      <c r="AA125" s="192"/>
      <c r="AB125" s="190"/>
      <c r="AC125" s="193"/>
      <c r="AD125" s="192"/>
      <c r="AE125" s="190"/>
      <c r="AF125" s="190"/>
      <c r="AG125" s="190"/>
      <c r="AH125" s="190"/>
      <c r="AI125" s="190"/>
      <c r="AJ125" s="190"/>
      <c r="AK125" s="193"/>
      <c r="AL125" s="192"/>
      <c r="AM125" s="190"/>
      <c r="AN125" s="190"/>
      <c r="AO125" s="193"/>
      <c r="AP125" s="181"/>
      <c r="AQ125" s="174"/>
    </row>
    <row r="126" spans="1:43" x14ac:dyDescent="0.25">
      <c r="A126" s="86" t="s">
        <v>523</v>
      </c>
      <c r="B126" s="86" t="s">
        <v>435</v>
      </c>
      <c r="C126" s="160" t="s">
        <v>436</v>
      </c>
      <c r="D126" s="206">
        <v>4</v>
      </c>
      <c r="E126" s="190" t="s">
        <v>634</v>
      </c>
      <c r="F126" s="190" t="s">
        <v>642</v>
      </c>
      <c r="G126" s="190"/>
      <c r="H126" s="190"/>
      <c r="I126" s="190"/>
      <c r="J126" s="190"/>
      <c r="K126" s="190"/>
      <c r="L126" s="190"/>
      <c r="M126" s="190"/>
      <c r="N126" s="191"/>
      <c r="O126" s="219"/>
      <c r="P126" s="224"/>
      <c r="Q126" s="192"/>
      <c r="R126" s="190"/>
      <c r="S126" s="190"/>
      <c r="T126" s="190"/>
      <c r="U126" s="193"/>
      <c r="V126" s="192"/>
      <c r="W126" s="190"/>
      <c r="X126" s="193"/>
      <c r="Y126" s="194"/>
      <c r="Z126" s="194"/>
      <c r="AA126" s="192"/>
      <c r="AB126" s="190"/>
      <c r="AC126" s="193"/>
      <c r="AD126" s="192"/>
      <c r="AE126" s="190"/>
      <c r="AF126" s="190"/>
      <c r="AG126" s="190"/>
      <c r="AH126" s="190"/>
      <c r="AI126" s="190"/>
      <c r="AJ126" s="190"/>
      <c r="AK126" s="193"/>
      <c r="AL126" s="192"/>
      <c r="AM126" s="190"/>
      <c r="AN126" s="190"/>
      <c r="AO126" s="193"/>
      <c r="AP126" s="181"/>
      <c r="AQ126" s="174"/>
    </row>
    <row r="127" spans="1:43" x14ac:dyDescent="0.25">
      <c r="A127" s="62" t="s">
        <v>546</v>
      </c>
      <c r="B127" s="62" t="s">
        <v>104</v>
      </c>
      <c r="C127" s="161" t="s">
        <v>292</v>
      </c>
      <c r="D127" s="205">
        <v>4</v>
      </c>
      <c r="E127" s="190" t="s">
        <v>634</v>
      </c>
      <c r="F127" s="190" t="s">
        <v>642</v>
      </c>
      <c r="G127" s="190"/>
      <c r="H127" s="190"/>
      <c r="I127" s="190"/>
      <c r="J127" s="190"/>
      <c r="K127" s="190"/>
      <c r="L127" s="190"/>
      <c r="M127" s="190"/>
      <c r="N127" s="191"/>
      <c r="O127" s="219"/>
      <c r="P127" s="224"/>
      <c r="Q127" s="192"/>
      <c r="R127" s="190"/>
      <c r="S127" s="190"/>
      <c r="T127" s="190"/>
      <c r="U127" s="193"/>
      <c r="V127" s="192"/>
      <c r="W127" s="190"/>
      <c r="X127" s="193"/>
      <c r="Y127" s="194"/>
      <c r="Z127" s="194"/>
      <c r="AA127" s="192"/>
      <c r="AB127" s="190"/>
      <c r="AC127" s="193"/>
      <c r="AD127" s="192"/>
      <c r="AE127" s="190"/>
      <c r="AF127" s="190"/>
      <c r="AG127" s="190"/>
      <c r="AH127" s="190"/>
      <c r="AI127" s="190"/>
      <c r="AJ127" s="190"/>
      <c r="AK127" s="193"/>
      <c r="AL127" s="192"/>
      <c r="AM127" s="190"/>
      <c r="AN127" s="190"/>
      <c r="AO127" s="193"/>
      <c r="AP127" s="181"/>
      <c r="AQ127" s="174"/>
    </row>
    <row r="128" spans="1:43" x14ac:dyDescent="0.25">
      <c r="A128" s="86" t="s">
        <v>506</v>
      </c>
      <c r="B128" s="86" t="s">
        <v>376</v>
      </c>
      <c r="C128" s="160" t="s">
        <v>377</v>
      </c>
      <c r="D128" s="206">
        <v>4</v>
      </c>
      <c r="E128" s="190" t="s">
        <v>634</v>
      </c>
      <c r="F128" s="190" t="s">
        <v>642</v>
      </c>
      <c r="G128" s="190"/>
      <c r="H128" s="190"/>
      <c r="I128" s="190"/>
      <c r="J128" s="190"/>
      <c r="K128" s="190"/>
      <c r="L128" s="190"/>
      <c r="M128" s="190"/>
      <c r="N128" s="191"/>
      <c r="O128" s="219"/>
      <c r="P128" s="224"/>
      <c r="Q128" s="192"/>
      <c r="R128" s="190"/>
      <c r="S128" s="190"/>
      <c r="T128" s="190"/>
      <c r="U128" s="193"/>
      <c r="V128" s="192"/>
      <c r="W128" s="190"/>
      <c r="X128" s="193"/>
      <c r="Y128" s="194"/>
      <c r="Z128" s="194"/>
      <c r="AA128" s="192"/>
      <c r="AB128" s="190"/>
      <c r="AC128" s="193"/>
      <c r="AD128" s="192"/>
      <c r="AE128" s="190"/>
      <c r="AF128" s="190"/>
      <c r="AG128" s="190"/>
      <c r="AH128" s="190"/>
      <c r="AI128" s="190"/>
      <c r="AJ128" s="190"/>
      <c r="AK128" s="193"/>
      <c r="AL128" s="192"/>
      <c r="AM128" s="190"/>
      <c r="AN128" s="190"/>
      <c r="AO128" s="193"/>
      <c r="AP128" s="181"/>
      <c r="AQ128" s="174"/>
    </row>
    <row r="129" spans="1:43" x14ac:dyDescent="0.25">
      <c r="A129" s="62" t="s">
        <v>509</v>
      </c>
      <c r="B129" s="62" t="s">
        <v>107</v>
      </c>
      <c r="C129" s="161" t="s">
        <v>273</v>
      </c>
      <c r="D129" s="205">
        <v>4</v>
      </c>
      <c r="E129" s="190" t="s">
        <v>634</v>
      </c>
      <c r="F129" s="190" t="s">
        <v>642</v>
      </c>
      <c r="G129" s="190"/>
      <c r="H129" s="190"/>
      <c r="I129" s="190"/>
      <c r="J129" s="190"/>
      <c r="K129" s="190"/>
      <c r="L129" s="190"/>
      <c r="M129" s="190"/>
      <c r="N129" s="191"/>
      <c r="O129" s="219"/>
      <c r="P129" s="224"/>
      <c r="Q129" s="192"/>
      <c r="R129" s="190"/>
      <c r="S129" s="190"/>
      <c r="T129" s="190"/>
      <c r="U129" s="193"/>
      <c r="V129" s="192"/>
      <c r="W129" s="190"/>
      <c r="X129" s="193"/>
      <c r="Y129" s="194"/>
      <c r="Z129" s="194"/>
      <c r="AA129" s="192"/>
      <c r="AB129" s="190"/>
      <c r="AC129" s="193"/>
      <c r="AD129" s="192"/>
      <c r="AE129" s="190"/>
      <c r="AF129" s="190"/>
      <c r="AG129" s="190"/>
      <c r="AH129" s="190"/>
      <c r="AI129" s="190"/>
      <c r="AJ129" s="190"/>
      <c r="AK129" s="193"/>
      <c r="AL129" s="192"/>
      <c r="AM129" s="190"/>
      <c r="AN129" s="190"/>
      <c r="AO129" s="193"/>
      <c r="AP129" s="181"/>
      <c r="AQ129" s="174"/>
    </row>
    <row r="130" spans="1:43" x14ac:dyDescent="0.25">
      <c r="A130" s="62" t="s">
        <v>556</v>
      </c>
      <c r="B130" s="62" t="s">
        <v>97</v>
      </c>
      <c r="C130" s="161" t="s">
        <v>355</v>
      </c>
      <c r="D130" s="205">
        <v>4</v>
      </c>
      <c r="E130" s="190" t="s">
        <v>634</v>
      </c>
      <c r="F130" s="190" t="s">
        <v>642</v>
      </c>
      <c r="G130" s="190"/>
      <c r="H130" s="190"/>
      <c r="I130" s="190"/>
      <c r="J130" s="190"/>
      <c r="K130" s="190"/>
      <c r="L130" s="190"/>
      <c r="M130" s="190"/>
      <c r="N130" s="191"/>
      <c r="O130" s="219"/>
      <c r="P130" s="224"/>
      <c r="Q130" s="192"/>
      <c r="R130" s="190"/>
      <c r="S130" s="190"/>
      <c r="T130" s="190"/>
      <c r="U130" s="193"/>
      <c r="V130" s="192"/>
      <c r="W130" s="190"/>
      <c r="X130" s="193"/>
      <c r="Y130" s="194"/>
      <c r="Z130" s="194"/>
      <c r="AA130" s="192"/>
      <c r="AB130" s="190"/>
      <c r="AC130" s="193"/>
      <c r="AD130" s="192"/>
      <c r="AE130" s="190"/>
      <c r="AF130" s="190"/>
      <c r="AG130" s="190"/>
      <c r="AH130" s="190"/>
      <c r="AI130" s="190"/>
      <c r="AJ130" s="190"/>
      <c r="AK130" s="193"/>
      <c r="AL130" s="192"/>
      <c r="AM130" s="190"/>
      <c r="AN130" s="190"/>
      <c r="AO130" s="193"/>
      <c r="AP130" s="181"/>
      <c r="AQ130" s="174"/>
    </row>
    <row r="131" spans="1:43" x14ac:dyDescent="0.25">
      <c r="A131" s="62" t="s">
        <v>560</v>
      </c>
      <c r="B131" s="62" t="s">
        <v>367</v>
      </c>
      <c r="C131" s="161" t="s">
        <v>368</v>
      </c>
      <c r="D131" s="205">
        <v>4</v>
      </c>
      <c r="E131" s="190" t="s">
        <v>634</v>
      </c>
      <c r="F131" s="190" t="s">
        <v>642</v>
      </c>
      <c r="G131" s="190"/>
      <c r="H131" s="190"/>
      <c r="I131" s="190"/>
      <c r="J131" s="190"/>
      <c r="K131" s="190"/>
      <c r="L131" s="190"/>
      <c r="M131" s="190"/>
      <c r="N131" s="191"/>
      <c r="O131" s="219"/>
      <c r="P131" s="224"/>
      <c r="Q131" s="192"/>
      <c r="R131" s="190"/>
      <c r="S131" s="190"/>
      <c r="T131" s="190"/>
      <c r="U131" s="193"/>
      <c r="V131" s="192"/>
      <c r="W131" s="190"/>
      <c r="X131" s="193"/>
      <c r="Y131" s="194"/>
      <c r="Z131" s="194"/>
      <c r="AA131" s="192"/>
      <c r="AB131" s="190"/>
      <c r="AC131" s="193"/>
      <c r="AD131" s="192"/>
      <c r="AE131" s="190"/>
      <c r="AF131" s="190"/>
      <c r="AG131" s="190"/>
      <c r="AH131" s="190"/>
      <c r="AI131" s="190"/>
      <c r="AJ131" s="190"/>
      <c r="AK131" s="193"/>
      <c r="AL131" s="192"/>
      <c r="AM131" s="190"/>
      <c r="AN131" s="190"/>
      <c r="AO131" s="193"/>
      <c r="AP131" s="181"/>
      <c r="AQ131" s="174"/>
    </row>
    <row r="132" spans="1:43" x14ac:dyDescent="0.25">
      <c r="A132" s="62" t="s">
        <v>605</v>
      </c>
      <c r="B132" s="62" t="s">
        <v>369</v>
      </c>
      <c r="C132" s="161" t="s">
        <v>370</v>
      </c>
      <c r="D132" s="205">
        <v>4</v>
      </c>
      <c r="E132" s="190" t="s">
        <v>634</v>
      </c>
      <c r="F132" s="190" t="s">
        <v>642</v>
      </c>
      <c r="G132" s="190"/>
      <c r="H132" s="190"/>
      <c r="I132" s="190"/>
      <c r="J132" s="190"/>
      <c r="K132" s="190"/>
      <c r="L132" s="190"/>
      <c r="M132" s="190"/>
      <c r="N132" s="191"/>
      <c r="O132" s="219"/>
      <c r="P132" s="224"/>
      <c r="Q132" s="192"/>
      <c r="R132" s="190"/>
      <c r="S132" s="190"/>
      <c r="T132" s="190"/>
      <c r="U132" s="193"/>
      <c r="V132" s="192"/>
      <c r="W132" s="190"/>
      <c r="X132" s="193"/>
      <c r="Y132" s="194"/>
      <c r="Z132" s="194"/>
      <c r="AA132" s="192"/>
      <c r="AB132" s="190"/>
      <c r="AC132" s="193"/>
      <c r="AD132" s="192"/>
      <c r="AE132" s="190"/>
      <c r="AF132" s="190"/>
      <c r="AG132" s="190"/>
      <c r="AH132" s="190"/>
      <c r="AI132" s="190"/>
      <c r="AJ132" s="190"/>
      <c r="AK132" s="193"/>
      <c r="AL132" s="192"/>
      <c r="AM132" s="190"/>
      <c r="AN132" s="190"/>
      <c r="AO132" s="193"/>
      <c r="AP132" s="181"/>
      <c r="AQ132" s="174"/>
    </row>
    <row r="133" spans="1:43" x14ac:dyDescent="0.25">
      <c r="A133" s="86" t="s">
        <v>528</v>
      </c>
      <c r="B133" s="86" t="s">
        <v>381</v>
      </c>
      <c r="C133" s="160" t="s">
        <v>382</v>
      </c>
      <c r="D133" s="206">
        <v>4</v>
      </c>
      <c r="E133" s="190" t="s">
        <v>634</v>
      </c>
      <c r="F133" s="190" t="s">
        <v>642</v>
      </c>
      <c r="G133" s="190"/>
      <c r="H133" s="190"/>
      <c r="I133" s="190"/>
      <c r="J133" s="190"/>
      <c r="K133" s="190"/>
      <c r="L133" s="190"/>
      <c r="M133" s="190"/>
      <c r="N133" s="191"/>
      <c r="O133" s="219"/>
      <c r="P133" s="224"/>
      <c r="Q133" s="192"/>
      <c r="R133" s="190"/>
      <c r="S133" s="190"/>
      <c r="T133" s="190"/>
      <c r="U133" s="193"/>
      <c r="V133" s="192"/>
      <c r="W133" s="190"/>
      <c r="X133" s="193"/>
      <c r="Y133" s="194"/>
      <c r="Z133" s="194"/>
      <c r="AA133" s="192"/>
      <c r="AB133" s="190"/>
      <c r="AC133" s="193"/>
      <c r="AD133" s="192"/>
      <c r="AE133" s="190"/>
      <c r="AF133" s="190"/>
      <c r="AG133" s="190"/>
      <c r="AH133" s="190"/>
      <c r="AI133" s="190"/>
      <c r="AJ133" s="190"/>
      <c r="AK133" s="193"/>
      <c r="AL133" s="192"/>
      <c r="AM133" s="190"/>
      <c r="AN133" s="190"/>
      <c r="AO133" s="193"/>
      <c r="AP133" s="181"/>
      <c r="AQ133" s="174"/>
    </row>
    <row r="134" spans="1:43" ht="13.8" thickBot="1" x14ac:dyDescent="0.3">
      <c r="A134" s="86" t="s">
        <v>527</v>
      </c>
      <c r="B134" s="86" t="s">
        <v>437</v>
      </c>
      <c r="C134" s="160" t="s">
        <v>438</v>
      </c>
      <c r="D134" s="207">
        <v>4</v>
      </c>
      <c r="E134" s="208" t="s">
        <v>634</v>
      </c>
      <c r="F134" s="208" t="s">
        <v>642</v>
      </c>
      <c r="G134" s="208"/>
      <c r="H134" s="208"/>
      <c r="I134" s="208"/>
      <c r="J134" s="208"/>
      <c r="K134" s="208"/>
      <c r="L134" s="208"/>
      <c r="M134" s="208"/>
      <c r="N134" s="209"/>
      <c r="O134" s="221"/>
      <c r="P134" s="226"/>
      <c r="Q134" s="210"/>
      <c r="R134" s="211"/>
      <c r="S134" s="211"/>
      <c r="T134" s="211"/>
      <c r="U134" s="212"/>
      <c r="V134" s="210"/>
      <c r="W134" s="211"/>
      <c r="X134" s="212"/>
      <c r="Y134" s="194"/>
      <c r="Z134" s="194"/>
      <c r="AA134" s="210"/>
      <c r="AB134" s="211"/>
      <c r="AC134" s="212"/>
      <c r="AD134" s="210"/>
      <c r="AE134" s="211"/>
      <c r="AF134" s="211"/>
      <c r="AG134" s="211"/>
      <c r="AH134" s="211"/>
      <c r="AI134" s="211"/>
      <c r="AJ134" s="211"/>
      <c r="AK134" s="212"/>
      <c r="AL134" s="210"/>
      <c r="AM134" s="211"/>
      <c r="AN134" s="211"/>
      <c r="AO134" s="212"/>
      <c r="AP134" s="182"/>
      <c r="AQ134" s="174"/>
    </row>
    <row r="135" spans="1:43" ht="13.8" thickTop="1" x14ac:dyDescent="0.25">
      <c r="A135" s="50" t="s">
        <v>46</v>
      </c>
    </row>
    <row r="136" spans="1:43" x14ac:dyDescent="0.25">
      <c r="A136" s="50" t="s">
        <v>811</v>
      </c>
    </row>
    <row r="137" spans="1:43" x14ac:dyDescent="0.25">
      <c r="B137" s="119"/>
      <c r="C137" s="168"/>
    </row>
  </sheetData>
  <sortState xmlns:xlrd2="http://schemas.microsoft.com/office/spreadsheetml/2017/richdata2" ref="A3:AQ133">
    <sortCondition ref="D3:D133"/>
    <sortCondition ref="A3:A133"/>
  </sortState>
  <mergeCells count="7">
    <mergeCell ref="A1:C1"/>
    <mergeCell ref="AD1:AK1"/>
    <mergeCell ref="AL1:AO1"/>
    <mergeCell ref="Q1:U1"/>
    <mergeCell ref="V1:X1"/>
    <mergeCell ref="AA1:AC1"/>
    <mergeCell ref="D1:N1"/>
  </mergeCells>
  <conditionalFormatting sqref="B10">
    <cfRule type="duplicateValues" dxfId="4" priority="9" stopIfTrue="1"/>
  </conditionalFormatting>
  <conditionalFormatting sqref="B134">
    <cfRule type="duplicateValues" dxfId="3" priority="8" stopIfTrue="1"/>
  </conditionalFormatting>
  <conditionalFormatting sqref="B125">
    <cfRule type="duplicateValues" dxfId="2" priority="5" stopIfTrue="1"/>
  </conditionalFormatting>
  <conditionalFormatting sqref="B78">
    <cfRule type="duplicateValues" dxfId="1" priority="2" stopIfTrue="1"/>
  </conditionalFormatting>
  <conditionalFormatting sqref="B77">
    <cfRule type="duplicateValues" dxfId="0" priority="1" stopIfTrue="1"/>
  </conditionalFormatting>
  <hyperlinks>
    <hyperlink ref="AQ23" r:id="rId1" xr:uid="{00000000-0004-0000-0400-000000000000}"/>
    <hyperlink ref="AQ29" r:id="rId2" xr:uid="{00000000-0004-0000-0400-000001000000}"/>
    <hyperlink ref="AQ27" r:id="rId3" xr:uid="{00000000-0004-0000-0400-000002000000}"/>
    <hyperlink ref="AQ39" r:id="rId4" xr:uid="{00000000-0004-0000-0400-000003000000}"/>
    <hyperlink ref="AQ43" r:id="rId5" xr:uid="{00000000-0004-0000-0400-000004000000}"/>
    <hyperlink ref="AQ49" r:id="rId6" xr:uid="{00000000-0004-0000-0400-000005000000}"/>
    <hyperlink ref="AQ15" r:id="rId7" xr:uid="{00000000-0004-0000-0400-000006000000}"/>
    <hyperlink ref="AQ19" r:id="rId8" xr:uid="{00000000-0004-0000-0400-000007000000}"/>
    <hyperlink ref="AQ18" r:id="rId9" xr:uid="{00000000-0004-0000-0400-000008000000}"/>
    <hyperlink ref="AQ7" r:id="rId10" xr:uid="{00000000-0004-0000-0400-000009000000}"/>
    <hyperlink ref="AQ8" r:id="rId11" xr:uid="{00000000-0004-0000-0400-00000A000000}"/>
    <hyperlink ref="AQ9" r:id="rId12" xr:uid="{00000000-0004-0000-0400-00000B000000}"/>
    <hyperlink ref="AQ28" r:id="rId13" xr:uid="{00000000-0004-0000-0400-00000C000000}"/>
    <hyperlink ref="AQ26" r:id="rId14" xr:uid="{00000000-0004-0000-0400-00000D000000}"/>
    <hyperlink ref="AQ32" r:id="rId15" xr:uid="{00000000-0004-0000-0400-00000E000000}"/>
    <hyperlink ref="AQ52" r:id="rId16" xr:uid="{00000000-0004-0000-0400-00000F000000}"/>
    <hyperlink ref="AQ35" r:id="rId17" xr:uid="{00000000-0004-0000-0400-000010000000}"/>
    <hyperlink ref="AQ50" r:id="rId18" xr:uid="{00000000-0004-0000-0400-000011000000}"/>
    <hyperlink ref="AQ48" r:id="rId19" xr:uid="{00000000-0004-0000-0400-000012000000}"/>
    <hyperlink ref="AQ46" r:id="rId20" xr:uid="{00000000-0004-0000-0400-000013000000}"/>
    <hyperlink ref="AQ34" r:id="rId21" xr:uid="{00000000-0004-0000-0400-000014000000}"/>
    <hyperlink ref="AQ44" r:id="rId22" xr:uid="{00000000-0004-0000-0400-000015000000}"/>
    <hyperlink ref="AQ13" r:id="rId23" xr:uid="{00000000-0004-0000-0400-000016000000}"/>
    <hyperlink ref="AQ14" r:id="rId24" xr:uid="{00000000-0004-0000-0400-000017000000}"/>
    <hyperlink ref="AQ22" r:id="rId25" xr:uid="{00000000-0004-0000-0400-000018000000}"/>
    <hyperlink ref="AQ20" r:id="rId26" xr:uid="{00000000-0004-0000-0400-000019000000}"/>
    <hyperlink ref="AQ53" r:id="rId27" xr:uid="{00000000-0004-0000-0400-00001A000000}"/>
    <hyperlink ref="AQ51" r:id="rId28" xr:uid="{00000000-0004-0000-0400-00001B000000}"/>
    <hyperlink ref="AQ24" r:id="rId29" xr:uid="{00000000-0004-0000-0400-00001C000000}"/>
    <hyperlink ref="AQ10" r:id="rId30" xr:uid="{00000000-0004-0000-0400-00001D000000}"/>
    <hyperlink ref="AQ36" r:id="rId31" xr:uid="{00000000-0004-0000-0400-00001E000000}"/>
    <hyperlink ref="AQ17" r:id="rId32" xr:uid="{00000000-0004-0000-0400-00001F000000}"/>
    <hyperlink ref="AQ4" r:id="rId33" xr:uid="{00000000-0004-0000-0400-000020000000}"/>
    <hyperlink ref="AQ5" r:id="rId34" xr:uid="{00000000-0004-0000-0400-000021000000}"/>
    <hyperlink ref="AQ6" r:id="rId35" xr:uid="{00000000-0004-0000-0400-000022000000}"/>
    <hyperlink ref="AQ21" r:id="rId36" xr:uid="{00000000-0004-0000-0400-000023000000}"/>
    <hyperlink ref="AQ54" r:id="rId37" xr:uid="{00000000-0004-0000-0400-000024000000}"/>
    <hyperlink ref="AQ38" r:id="rId38" xr:uid="{00000000-0004-0000-0400-000025000000}"/>
    <hyperlink ref="AQ30" r:id="rId39" xr:uid="{00000000-0004-0000-0400-000026000000}"/>
    <hyperlink ref="AQ31" r:id="rId40" xr:uid="{00000000-0004-0000-0400-000027000000}"/>
    <hyperlink ref="AQ11" r:id="rId41" xr:uid="{00000000-0004-0000-0400-000028000000}"/>
    <hyperlink ref="AQ40" r:id="rId42" xr:uid="{00000000-0004-0000-0400-000029000000}"/>
    <hyperlink ref="AQ42" r:id="rId43" xr:uid="{00000000-0004-0000-0400-00002A000000}"/>
    <hyperlink ref="AQ47" r:id="rId44" xr:uid="{00000000-0004-0000-0400-00002B000000}"/>
    <hyperlink ref="AQ95" r:id="rId45" xr:uid="{00000000-0004-0000-0400-00002C000000}"/>
    <hyperlink ref="AQ82" r:id="rId46" xr:uid="{00000000-0004-0000-0400-00002D000000}"/>
    <hyperlink ref="AQ81" r:id="rId47" xr:uid="{00000000-0004-0000-0400-00002E000000}"/>
    <hyperlink ref="AQ59" r:id="rId48" xr:uid="{00000000-0004-0000-0400-00002F000000}"/>
    <hyperlink ref="AQ61" r:id="rId49" xr:uid="{00000000-0004-0000-0400-000030000000}"/>
    <hyperlink ref="AQ60" r:id="rId50" xr:uid="{00000000-0004-0000-0400-000031000000}"/>
    <hyperlink ref="AQ67" r:id="rId51" xr:uid="{00000000-0004-0000-0400-000032000000}"/>
    <hyperlink ref="AQ68" r:id="rId52" xr:uid="{00000000-0004-0000-0400-000033000000}"/>
    <hyperlink ref="AQ64" r:id="rId53" xr:uid="{00000000-0004-0000-0400-000034000000}"/>
    <hyperlink ref="AQ73" r:id="rId54" xr:uid="{00000000-0004-0000-0400-000035000000}"/>
    <hyperlink ref="AQ89" r:id="rId55" xr:uid="{00000000-0004-0000-0400-000036000000}"/>
    <hyperlink ref="AQ92" r:id="rId56" xr:uid="{00000000-0004-0000-0400-000037000000}"/>
    <hyperlink ref="AQ72" r:id="rId57" xr:uid="{00000000-0004-0000-0400-000038000000}"/>
    <hyperlink ref="AQ71" r:id="rId58" xr:uid="{00000000-0004-0000-0400-000039000000}"/>
    <hyperlink ref="AQ56" r:id="rId59" xr:uid="{00000000-0004-0000-0400-00003A000000}"/>
    <hyperlink ref="AQ57" r:id="rId60" xr:uid="{00000000-0004-0000-0400-00003B000000}"/>
    <hyperlink ref="AQ62" r:id="rId61" xr:uid="{00000000-0004-0000-0400-00003C000000}"/>
    <hyperlink ref="AQ63" r:id="rId62" xr:uid="{00000000-0004-0000-0400-00003D000000}"/>
    <hyperlink ref="AQ65" r:id="rId63" xr:uid="{00000000-0004-0000-0400-00003E000000}"/>
    <hyperlink ref="AQ66" r:id="rId64" xr:uid="{00000000-0004-0000-0400-00003F000000}"/>
    <hyperlink ref="AQ69" r:id="rId65" xr:uid="{00000000-0004-0000-0400-000040000000}"/>
    <hyperlink ref="AQ70" r:id="rId66" xr:uid="{00000000-0004-0000-0400-000041000000}"/>
    <hyperlink ref="AQ74" r:id="rId67" xr:uid="{00000000-0004-0000-0400-000042000000}"/>
    <hyperlink ref="AQ75" r:id="rId68" xr:uid="{00000000-0004-0000-0400-000043000000}"/>
    <hyperlink ref="AQ76" r:id="rId69" xr:uid="{00000000-0004-0000-0400-000044000000}"/>
    <hyperlink ref="AQ84" r:id="rId70" xr:uid="{00000000-0004-0000-0400-000045000000}"/>
    <hyperlink ref="AQ85" r:id="rId71" xr:uid="{00000000-0004-0000-0400-000046000000}"/>
    <hyperlink ref="AQ86" r:id="rId72" xr:uid="{00000000-0004-0000-0400-000047000000}"/>
    <hyperlink ref="AQ87" r:id="rId73" xr:uid="{00000000-0004-0000-0400-000048000000}"/>
    <hyperlink ref="AQ88" r:id="rId74" xr:uid="{00000000-0004-0000-0400-000049000000}"/>
    <hyperlink ref="AQ91" r:id="rId75" xr:uid="{00000000-0004-0000-0400-00004A000000}"/>
    <hyperlink ref="AQ93" r:id="rId76" xr:uid="{00000000-0004-0000-0400-00004B000000}"/>
    <hyperlink ref="AQ94" r:id="rId77" xr:uid="{00000000-0004-0000-0400-00004C000000}"/>
    <hyperlink ref="AQ97" r:id="rId78" xr:uid="{00000000-0004-0000-0400-00004D000000}"/>
    <hyperlink ref="AQ99" r:id="rId79" xr:uid="{00000000-0004-0000-0400-00004E000000}"/>
    <hyperlink ref="AQ100" r:id="rId80" xr:uid="{00000000-0004-0000-0400-00004F000000}"/>
    <hyperlink ref="AQ102" r:id="rId81" xr:uid="{00000000-0004-0000-0400-000050000000}"/>
    <hyperlink ref="AQ103" r:id="rId82" xr:uid="{00000000-0004-0000-0400-000051000000}"/>
    <hyperlink ref="AQ104" r:id="rId83" xr:uid="{00000000-0004-0000-0400-000052000000}"/>
    <hyperlink ref="AQ105" r:id="rId84" xr:uid="{00000000-0004-0000-0400-000053000000}"/>
    <hyperlink ref="AQ107" r:id="rId85" xr:uid="{00000000-0004-0000-0400-000054000000}"/>
    <hyperlink ref="AQ108" r:id="rId86" xr:uid="{00000000-0004-0000-0400-000055000000}"/>
    <hyperlink ref="AQ111" r:id="rId87" xr:uid="{00000000-0004-0000-0400-000056000000}"/>
    <hyperlink ref="AQ113" r:id="rId88" xr:uid="{00000000-0004-0000-0400-000057000000}"/>
    <hyperlink ref="AQ114" r:id="rId89" xr:uid="{00000000-0004-0000-0400-000058000000}"/>
    <hyperlink ref="AQ116" r:id="rId90" xr:uid="{00000000-0004-0000-0400-000059000000}"/>
    <hyperlink ref="AQ117" r:id="rId91" xr:uid="{00000000-0004-0000-0400-00005A000000}"/>
    <hyperlink ref="AQ115" r:id="rId92" xr:uid="{00000000-0004-0000-0400-00005B000000}"/>
    <hyperlink ref="AQ118" r:id="rId93" xr:uid="{00000000-0004-0000-0400-00005C000000}"/>
    <hyperlink ref="AQ119" r:id="rId94" xr:uid="{00000000-0004-0000-0400-00005D000000}"/>
    <hyperlink ref="AQ120" r:id="rId95" xr:uid="{00000000-0004-0000-0400-00005E000000}"/>
    <hyperlink ref="AQ122" r:id="rId96" xr:uid="{00000000-0004-0000-0400-00005F000000}"/>
    <hyperlink ref="AQ123" r:id="rId97" xr:uid="{00000000-0004-0000-0400-000060000000}"/>
    <hyperlink ref="AQ124" r:id="rId98" xr:uid="{00000000-0004-0000-0400-000061000000}"/>
  </hyperlinks>
  <pageMargins left="0.7" right="0.7" top="0.75" bottom="0.75" header="0.3" footer="0.3"/>
  <pageSetup orientation="portrait" r:id="rId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Instructions</vt:lpstr>
      <vt:lpstr>Mix</vt:lpstr>
      <vt:lpstr>Species List</vt:lpstr>
      <vt:lpstr>Precip Reference</vt:lpstr>
      <vt:lpstr>Species Ref. Guide (Draft) </vt:lpstr>
      <vt:lpstr>Life_Form</vt:lpstr>
      <vt:lpstr>PLS</vt:lpstr>
      <vt:lpstr>Price</vt:lpstr>
      <vt:lpstr>Scientific</vt:lpstr>
      <vt:lpstr>Seeds_per_lbs</vt:lpstr>
      <vt:lpstr>Species</vt:lpstr>
      <vt:lpstr>V_1</vt:lpstr>
      <vt:lpstr>V_2</vt:lpstr>
      <vt:lpstr>V_3</vt:lpstr>
      <vt:lpstr>V_4</vt:lpstr>
      <vt:lpstr>V_5</vt:lpstr>
    </vt:vector>
  </TitlesOfParts>
  <Company>State of Utah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DWR</dc:creator>
  <cp:lastModifiedBy>Rasmussen, Kreig M -FS</cp:lastModifiedBy>
  <cp:lastPrinted>2021-11-23T22:26:35Z</cp:lastPrinted>
  <dcterms:created xsi:type="dcterms:W3CDTF">2007-10-11T16:02:56Z</dcterms:created>
  <dcterms:modified xsi:type="dcterms:W3CDTF">2022-01-25T23:54:20Z</dcterms:modified>
</cp:coreProperties>
</file>